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drawings/vmlDrawing1.vml" ContentType="application/vnd.openxmlformats-officedocument.vmlDrawing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tart here" sheetId="1" state="visible" r:id="rId3"/>
    <sheet name="Rates" sheetId="2" state="visible" r:id="rId4"/>
    <sheet name="Payout bridge" sheetId="3" state="visible" r:id="rId5"/>
    <sheet name="Mileage" sheetId="4" state="visible" r:id="rId6"/>
    <sheet name="Mixed use" sheetId="5" state="visible" r:id="rId7"/>
    <sheet name="Federal plan" sheetId="6" state="visible" r:id="rId8"/>
    <sheet name="California plan" sheetId="7" state="visible" r:id="rId9"/>
    <sheet name="Evidence log" sheetId="8" state="visible" r:id="rId10"/>
  </sheets>
  <definedNames>
    <definedName function="false" hidden="false" localSheetId="6" name="_xlnm.Print_Area" vbProcedure="false">'California plan'!$A$1:$F$20</definedName>
    <definedName function="false" hidden="false" localSheetId="7" name="_xlnm.Print_Area" vbProcedure="false">'Evidence log'!$A$1:$F$25</definedName>
    <definedName function="false" hidden="false" localSheetId="7" name="_xlnm.Print_Titles" vbProcedure="false">'Evidence log'!$1:$5</definedName>
    <definedName function="false" hidden="true" localSheetId="7" name="_xlnm._FilterDatabase" vbProcedure="false">'Evidence log'!$A$5:$F$25</definedName>
    <definedName function="false" hidden="false" localSheetId="5" name="_xlnm.Print_Area" vbProcedure="false">'Federal plan'!$A$1:$F$25</definedName>
    <definedName function="false" hidden="false" localSheetId="3" name="_xlnm.Print_Area" vbProcedure="false">Mileage!$A$1:$F$18</definedName>
    <definedName function="false" hidden="false" localSheetId="4" name="_xlnm.Print_Area" vbProcedure="false">'Mixed use'!$A$1:$F$18</definedName>
    <definedName function="false" hidden="false" localSheetId="2" name="_xlnm.Print_Area" vbProcedure="false">'Payout bridge'!$A$1:$F$19</definedName>
    <definedName function="false" hidden="false" localSheetId="1" name="_xlnm.Print_Area" vbProcedure="false">Rates!$A$1:$F$20</definedName>
    <definedName function="false" hidden="false" localSheetId="0" name="_xlnm.Print_Area" vbProcedure="false">'Start here'!$A$1:$F$14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Arc &amp; Ledger</author>
  </authors>
  <commentList>
    <comment ref="B4" authorId="0">
      <text>
        <r>
          <rPr>
            <sz val="10"/>
            <rFont val="Arial"/>
            <family val="2"/>
          </rPr>
          <t xml:space="preserve">Source checked September 13, 2026: https://www.irs.gov/tax-professionals/standard-mileage-rates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-95</xdr:colOff>
                <xdr:row>1</xdr:row>
                <xdr:rowOff>31</xdr:rowOff>
              </xdr:to>
            </anchor>
          </commentPr>
        </mc:Choice>
        <mc:Fallback/>
      </mc:AlternateContent>
    </comment>
    <comment ref="B5" authorId="0">
      <text>
        <r>
          <rPr>
            <sz val="10"/>
            <rFont val="Arial"/>
            <family val="2"/>
          </rPr>
          <t xml:space="preserve">Source checked September 13, 2026: https://www.irs.gov/irb/2026-29_irb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-95</xdr:colOff>
                <xdr:row>1</xdr:row>
                <xdr:rowOff>31</xdr:rowOff>
              </xdr:to>
            </anchor>
          </commentPr>
        </mc:Choice>
        <mc:Fallback/>
      </mc:AlternateContent>
    </comment>
    <comment ref="B6" authorId="0">
      <text>
        <r>
          <rPr>
            <sz val="10"/>
            <rFont val="Arial"/>
            <family val="2"/>
          </rPr>
          <t xml:space="preserve">Source checked September 13, 2026: https://www.irs.gov/publications/p505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-95</xdr:colOff>
                <xdr:row>1</xdr:row>
                <xdr:rowOff>31</xdr:rowOff>
              </xdr:to>
            </anchor>
          </commentPr>
        </mc:Choice>
        <mc:Fallback/>
      </mc:AlternateContent>
    </comment>
    <comment ref="B7" authorId="0">
      <text>
        <r>
          <rPr>
            <sz val="10"/>
            <rFont val="Arial"/>
            <family val="2"/>
          </rPr>
          <t xml:space="preserve">Source checked September 13, 2026: https://www.irs.gov/publications/p505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-95</xdr:colOff>
                <xdr:row>1</xdr:row>
                <xdr:rowOff>31</xdr:rowOff>
              </xdr:to>
            </anchor>
          </commentPr>
        </mc:Choice>
        <mc:Fallback/>
      </mc:AlternateContent>
    </comment>
    <comment ref="B8" authorId="0">
      <text>
        <r>
          <rPr>
            <sz val="10"/>
            <rFont val="Arial"/>
            <family val="2"/>
          </rPr>
          <t xml:space="preserve">Source checked September 13, 2026: https://www.irs.gov/publications/p505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-95</xdr:colOff>
                <xdr:row>1</xdr:row>
                <xdr:rowOff>31</xdr:rowOff>
              </xdr:to>
            </anchor>
          </commentPr>
        </mc:Choice>
        <mc:Fallback/>
      </mc:AlternateContent>
    </comment>
    <comment ref="B9" authorId="0">
      <text>
        <r>
          <rPr>
            <sz val="10"/>
            <rFont val="Arial"/>
            <family val="2"/>
          </rPr>
          <t xml:space="preserve">Source checked September 13, 2026: https://www.irs.gov/pub/irs-pdf/f1040es.pdf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-95</xdr:colOff>
                <xdr:row>1</xdr:row>
                <xdr:rowOff>31</xdr:rowOff>
              </xdr:to>
            </anchor>
          </commentPr>
        </mc:Choice>
        <mc:Fallback/>
      </mc:AlternateContent>
    </comment>
    <comment ref="B10" authorId="0">
      <text>
        <r>
          <rPr>
            <sz val="10"/>
            <rFont val="Arial"/>
            <family val="2"/>
          </rPr>
          <t xml:space="preserve">Source checked September 13, 2026: https://www.irs.gov/pub/irs-pdf/f1040es.pdf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-95</xdr:colOff>
                <xdr:row>1</xdr:row>
                <xdr:rowOff>31</xdr:rowOff>
              </xdr:to>
            </anchor>
          </commentPr>
        </mc:Choice>
        <mc:Fallback/>
      </mc:AlternateContent>
    </comment>
    <comment ref="B11" authorId="0">
      <text>
        <r>
          <rPr>
            <sz val="10"/>
            <rFont val="Arial"/>
            <family val="2"/>
          </rPr>
          <t xml:space="preserve">Source checked September 13, 2026: https://www.irs.gov/pub/irs-pdf/f1040es.pdf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-95</xdr:colOff>
                <xdr:row>1</xdr:row>
                <xdr:rowOff>31</xdr:rowOff>
              </xdr:to>
            </anchor>
          </commentPr>
        </mc:Choice>
        <mc:Fallback/>
      </mc:AlternateContent>
    </comment>
    <comment ref="B12" authorId="0">
      <text>
        <r>
          <rPr>
            <sz val="10"/>
            <rFont val="Arial"/>
            <family val="2"/>
          </rPr>
          <t xml:space="preserve">Source checked September 13, 2026: https://www.irs.gov/publications/p505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-95</xdr:colOff>
                <xdr:row>1</xdr:row>
                <xdr:rowOff>31</xdr:rowOff>
              </xdr:to>
            </anchor>
          </commentPr>
        </mc:Choice>
        <mc:Fallback/>
      </mc:AlternateContent>
    </comment>
    <comment ref="B13" authorId="0">
      <text>
        <r>
          <rPr>
            <sz val="10"/>
            <rFont val="Arial"/>
            <family val="2"/>
          </rPr>
          <t xml:space="preserve">Source checked September 13, 2026: https://www.ftb.ca.gov/forms/2026/2026-540-es-instructions.html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-95</xdr:colOff>
                <xdr:row>1</xdr:row>
                <xdr:rowOff>31</xdr:rowOff>
              </xdr:to>
            </anchor>
          </commentPr>
        </mc:Choice>
        <mc:Fallback/>
      </mc:AlternateContent>
    </comment>
    <comment ref="B14" authorId="0">
      <text>
        <r>
          <rPr>
            <sz val="10"/>
            <rFont val="Arial"/>
            <family val="2"/>
          </rPr>
          <t xml:space="preserve">Source checked September 13, 2026: https://www.ftb.ca.gov/forms/2026/2026-540-es-instructions.html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-95</xdr:colOff>
                <xdr:row>1</xdr:row>
                <xdr:rowOff>31</xdr:rowOff>
              </xdr:to>
            </anchor>
          </commentPr>
        </mc:Choice>
        <mc:Fallback/>
      </mc:AlternateContent>
    </comment>
    <comment ref="B15" authorId="0">
      <text>
        <r>
          <rPr>
            <sz val="10"/>
            <rFont val="Arial"/>
            <family val="2"/>
          </rPr>
          <t xml:space="preserve">Source checked September 13, 2026: https://www.ftb.ca.gov/forms/2026/2026-540-es-instructions.html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-95</xdr:colOff>
                <xdr:row>1</xdr:row>
                <xdr:rowOff>31</xdr:rowOff>
              </xdr:to>
            </anchor>
          </commentPr>
        </mc:Choice>
        <mc:Fallback/>
      </mc:AlternateContent>
    </comment>
    <comment ref="B16" authorId="0">
      <text>
        <r>
          <rPr>
            <sz val="10"/>
            <rFont val="Arial"/>
            <family val="2"/>
          </rPr>
          <t xml:space="preserve">Source checked September 13, 2026: https://www.ftb.ca.gov/forms/2026/2026-540-es-instructions.html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-95</xdr:colOff>
                <xdr:row>1</xdr:row>
                <xdr:rowOff>31</xdr:rowOff>
              </xdr:to>
            </anchor>
          </commentPr>
        </mc:Choice>
        <mc:Fallback/>
      </mc:AlternateContent>
    </comment>
    <comment ref="B17" authorId="0">
      <text>
        <r>
          <rPr>
            <sz val="10"/>
            <rFont val="Arial"/>
            <family val="2"/>
          </rPr>
          <t xml:space="preserve">Source checked September 13, 2026: https://www.ftb.ca.gov/forms/2026/2026-540-es-instructions.html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-95</xdr:colOff>
                <xdr:row>1</xdr:row>
                <xdr:rowOff>31</xdr:rowOff>
              </xdr:to>
            </anchor>
          </commentPr>
        </mc:Choice>
        <mc:Fallback/>
      </mc:AlternateContent>
    </comment>
    <comment ref="B18" authorId="0">
      <text>
        <r>
          <rPr>
            <sz val="10"/>
            <rFont val="Arial"/>
            <family val="2"/>
          </rPr>
          <t xml:space="preserve">Source checked September 13, 2026: https://www.ftb.ca.gov/forms/2026/2026-540-es-instructions.html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-95</xdr:colOff>
                <xdr:row>1</xdr:row>
                <xdr:rowOff>31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<sst xmlns="http://schemas.openxmlformats.org/spreadsheetml/2006/main" count="167" uniqueCount="157">
  <si>
    <t xml:space="preserve">Tax Essentials / Practice workbook</t>
  </si>
  <si>
    <t xml:space="preserve">Arc &amp; Ledger | Fall 2026 | Sources checked September 13, 2026. Fictional cases; no personal data needed.</t>
  </si>
  <si>
    <t xml:space="preserve">1. Change blue input cells. Black figures are formulas; green figures link to the Rates sheet. Formula cells remain editable, so keep an untouched copy.</t>
  </si>
  <si>
    <t xml:space="preserve">2. Work through Payout bridge, Mileage, Mixed use, Federal plan, California plan and Evidence log. Explain the evidence before changing the figure.</t>
  </si>
  <si>
    <t xml:space="preserve">3. Federal plan compares annual targets using supplied Form 1040-ES tax amounts. It does not compute tax from revenue, annualize income, allocate past payments by date or calculate a penalty.</t>
  </si>
  <si>
    <t xml:space="preserve">4. California plan only allocates a required annual payment already derived from the California worksheet. It does not determine eligibility for a safe harbor or compute California tax.</t>
  </si>
  <si>
    <t xml:space="preserve">5. These are calendar-year 2026 teaching examples. By November, earlier payment dates have passed. A late payment does not erase a prior underpayment.</t>
  </si>
  <si>
    <t xml:space="preserve">6. Method eligibility, withholding allocation, credits, filing-status changes, disaster relief, nonresident rules and other exceptions require separate review.</t>
  </si>
  <si>
    <t xml:space="preserve">7. No macros, external workbook links or automatic uploads. Save your own copy if you change the examples. Keep sensitive records outside a classroom exercise.</t>
  </si>
  <si>
    <t xml:space="preserve">8. Rates and sources are visible on the Rates sheet. Check current official instructions before actual filing or payment.</t>
  </si>
  <si>
    <t xml:space="preserve">Companion: open tax-essentials-practice-lab.html for interactive practice and feedback. The student workbook contains class exercises; instructor keys are delivered separately.</t>
  </si>
  <si>
    <t xml:space="preserve">2026 source inputs</t>
  </si>
  <si>
    <t xml:space="preserve">All figures apply to the stated period or general-rule illustration. Sources checked September 13, 2026; later guidance can supersede them.</t>
  </si>
  <si>
    <t xml:space="preserve">Business mileage, January 1–June 30</t>
  </si>
  <si>
    <t xml:space="preserve">$/eligible mile</t>
  </si>
  <si>
    <t xml:space="preserve">Business mileage, July 1–December 31</t>
  </si>
  <si>
    <t xml:space="preserve">Federal current-year percentage</t>
  </si>
  <si>
    <t xml:space="preserve">General rule</t>
  </si>
  <si>
    <t xml:space="preserve">Federal prior-year percentage</t>
  </si>
  <si>
    <t xml:space="preserve">Qualifying prior-year method</t>
  </si>
  <si>
    <t xml:space="preserve">Federal high-AGI prior-year percentage</t>
  </si>
  <si>
    <t xml:space="preserve">Prior AGI exceeds threshold</t>
  </si>
  <si>
    <t xml:space="preserve">Federal prior AGI cutoff, other filing status</t>
  </si>
  <si>
    <t xml:space="preserve">Above, not equal</t>
  </si>
  <si>
    <t xml:space="preserve">Federal prior AGI cutoff, MFS</t>
  </si>
  <si>
    <t xml:space="preserve">Federal general amount-due trigger</t>
  </si>
  <si>
    <t xml:space="preserve">After withholding and applicable credits</t>
  </si>
  <si>
    <t xml:space="preserve">Federal equal installment fraction</t>
  </si>
  <si>
    <t xml:space="preserve">Full-year timely illustration</t>
  </si>
  <si>
    <t xml:space="preserve">California first installment</t>
  </si>
  <si>
    <t xml:space="preserve">Regular method</t>
  </si>
  <si>
    <t xml:space="preserve">California second installment</t>
  </si>
  <si>
    <t xml:space="preserve">California third installment</t>
  </si>
  <si>
    <t xml:space="preserve">No regular third installment</t>
  </si>
  <si>
    <t xml:space="preserve">California fourth installment</t>
  </si>
  <si>
    <t xml:space="preserve">California worksheet payment threshold</t>
  </si>
  <si>
    <t xml:space="preserve">Other filing statuses</t>
  </si>
  <si>
    <t xml:space="preserve">California worksheet threshold, MFS/RDP</t>
  </si>
  <si>
    <t xml:space="preserve">Married/RDP filing separately</t>
  </si>
  <si>
    <t xml:space="preserve">2026 federal regular installment dates: April 15, June 15, September 15 and January 15, 2027. California uses the same regular dates with 30% / 40% / 0% / 30%. Verify applicable exceptions and relief.</t>
  </si>
  <si>
    <t xml:space="preserve">Money in / Explain the deposit</t>
  </si>
  <si>
    <t xml:space="preserve">Fictional platform case. A cash reconciliation is not a determination of taxable income. Refund, fee and reserve treatment must be examined separately.</t>
  </si>
  <si>
    <t xml:space="preserve">Gross customer payments</t>
  </si>
  <si>
    <t xml:space="preserve">Platform transaction report</t>
  </si>
  <si>
    <t xml:space="preserve">Customer refunds</t>
  </si>
  <si>
    <t xml:space="preserve">Enter positive refunds deducted from payout</t>
  </si>
  <si>
    <t xml:space="preserve">Platform fees</t>
  </si>
  <si>
    <t xml:space="preserve">Enter positive fees; avoid double deduction</t>
  </si>
  <si>
    <t xml:space="preserve">Increase in platform reserve</t>
  </si>
  <si>
    <t xml:space="preserve">Negative means a reserve release</t>
  </si>
  <si>
    <t xml:space="preserve">Actual bank payout</t>
  </si>
  <si>
    <t xml:space="preserve">Bank evidence for this matched period</t>
  </si>
  <si>
    <t xml:space="preserve">Expected payout</t>
  </si>
  <si>
    <t xml:space="preserve">Gross less refunds, fees and reserve increase</t>
  </si>
  <si>
    <t xml:space="preserve">Unexplained difference</t>
  </si>
  <si>
    <t xml:space="preserve">Actual payout less expected; investigate differences</t>
  </si>
  <si>
    <t xml:space="preserve">Gross less customer refunds</t>
  </si>
  <si>
    <t xml:space="preserve">Not profit: fees, expenses and tax treatment remain separate</t>
  </si>
  <si>
    <t xml:space="preserve">Bridge check</t>
  </si>
  <si>
    <t xml:space="preserve">A matching deposit does not prove deductibility.</t>
  </si>
  <si>
    <t xml:space="preserve">Transfer practice: change the reserve increase to -$300. Predict the payout before looking. Keep the bank input unchanged initially so the model exposes the difference.</t>
  </si>
  <si>
    <t xml:space="preserve">Sources: IRS Understanding Your Form 1099-K and Publication 583. https://www.irs.gov/businesses/understanding-your-form-1099-k | https://www.irs.gov/publications/p583</t>
  </si>
  <si>
    <t xml:space="preserve">Business purpose / Date the miles</t>
  </si>
  <si>
    <t xml:space="preserve">Jordan fictional case. Eligible business miles and standard-mileage method eligibility must be established; commuting and personal miles are excluded.</t>
  </si>
  <si>
    <t xml:space="preserve">January 1–June 30 business miles</t>
  </si>
  <si>
    <t xml:space="preserve">Eligible miles, supported by records</t>
  </si>
  <si>
    <t xml:space="preserve">July 1–December 31 business miles</t>
  </si>
  <si>
    <t xml:space="preserve">Method and records established?</t>
  </si>
  <si>
    <t xml:space="preserve">Yes</t>
  </si>
  <si>
    <t xml:space="preserve">Select No when method eligibility or evidence is unresolved.</t>
  </si>
  <si>
    <t xml:space="preserve">First-half illustration</t>
  </si>
  <si>
    <t xml:space="preserve">2026 first-half rate from Rates sheet</t>
  </si>
  <si>
    <t xml:space="preserve">Second-half illustration</t>
  </si>
  <si>
    <t xml:space="preserve">2026 second-half rate from Rates sheet</t>
  </si>
  <si>
    <t xml:space="preserve">Total mileage illustration</t>
  </si>
  <si>
    <t xml:space="preserve">A deduction reduces income, not tax dollar-for-dollar.</t>
  </si>
  <si>
    <t xml:space="preserve">Keep date, destination, business purpose and distance; also retain total annual miles and separate business, commuting and personal use. Vehicle-method elections and prior depreciation can change eligibility.</t>
  </si>
  <si>
    <t xml:space="preserve">Do not add gas, repairs or depreciation again if included in the standard mileage rate. Business parking and tolls require separate consideration. Source: IRS Publication 463 and Rates sheet.</t>
  </si>
  <si>
    <t xml:space="preserve">Transfer practice: a fictional 100-mile trip moves from June to July. Predict the $3.50 change. Actual records must reflect actual dates; never change records to increase a deduction.</t>
  </si>
  <si>
    <t xml:space="preserve">Business purpose / Allocate the cost</t>
  </si>
  <si>
    <t xml:space="preserve">Jordan fictional case. A supported business allocation is a starting point; an asset basis is not automatically a current deduction.</t>
  </si>
  <si>
    <t xml:space="preserve">Annual phone cost</t>
  </si>
  <si>
    <t xml:space="preserve">Fictional input</t>
  </si>
  <si>
    <t xml:space="preserve">Supported business-use fraction</t>
  </si>
  <si>
    <t xml:space="preserve">Use a reasonable, documented allocation.</t>
  </si>
  <si>
    <t xml:space="preserve">Phone business allocation</t>
  </si>
  <si>
    <t xml:space="preserve">Before considering other applicable rules</t>
  </si>
  <si>
    <t xml:space="preserve">Laptop cost</t>
  </si>
  <si>
    <t xml:space="preserve">Fictional asset cost</t>
  </si>
  <si>
    <t xml:space="preserve">Supported laptop business use</t>
  </si>
  <si>
    <t xml:space="preserve">Personal portion excluded.</t>
  </si>
  <si>
    <t xml:space="preserve">Business-use basis illustration</t>
  </si>
  <si>
    <t xml:space="preserve">Not an automatic deduction; check placed-in-service date and cost-recovery rules.</t>
  </si>
  <si>
    <t xml:space="preserve">Ask: What work was performed? What supports the percentage? When was the asset placed in service? Which cost-recovery method or election is available? Is California treatment different?</t>
  </si>
  <si>
    <t xml:space="preserve">Sources: IRS Publication 583 (records), Publication 946 (depreciation), and current California conformity guidance. https://www.irs.gov/publications/p946</t>
  </si>
  <si>
    <t xml:space="preserve">Tax action / Annual federal target</t>
  </si>
  <si>
    <t xml:space="preserve">General-rule illustration using tax values already derived under Form 1040-ES. Not a liability calculator or an amount due today. Credits must be reflected in the supplied tax figures.</t>
  </si>
  <si>
    <t xml:space="preserve">Projected 2026 tax</t>
  </si>
  <si>
    <t xml:space="preserve">After applicable credits; before withholding</t>
  </si>
  <si>
    <t xml:space="preserve">2025 tax for safe harbor</t>
  </si>
  <si>
    <t xml:space="preserve">Use the qualifying prior-year amount from current instructions</t>
  </si>
  <si>
    <t xml:space="preserve">2025 adjusted gross income</t>
  </si>
  <si>
    <t xml:space="preserve">Determines 100% versus 110% prior-year method</t>
  </si>
  <si>
    <t xml:space="preserve">2026 filing status</t>
  </si>
  <si>
    <t xml:space="preserve">Other</t>
  </si>
  <si>
    <t xml:space="preserve">MFS = married filing separately</t>
  </si>
  <si>
    <t xml:space="preserve">Expected 2026 withholding</t>
  </si>
  <si>
    <t xml:space="preserve">Do not add again if already included in a tax input</t>
  </si>
  <si>
    <t xml:space="preserve">Estimates already paid or credited</t>
  </si>
  <si>
    <t xml:space="preserve">Annual reconciliation only; timing is not allocated</t>
  </si>
  <si>
    <t xml:space="preserve">Prior-year method available?</t>
  </si>
  <si>
    <t xml:space="preserve">Qualifying full-year prior return and applicable eligibility supplied</t>
  </si>
  <si>
    <t xml:space="preserve">Prior-year percentage</t>
  </si>
  <si>
    <t xml:space="preserve">Applies only when the prior-year method is available.</t>
  </si>
  <si>
    <t xml:space="preserve">Current-year target</t>
  </si>
  <si>
    <t xml:space="preserve">General 90% route</t>
  </si>
  <si>
    <t xml:space="preserve">Prior-year target</t>
  </si>
  <si>
    <t xml:space="preserve">Excluded if method is unavailable</t>
  </si>
  <si>
    <t xml:space="preserve">Selected annual target</t>
  </si>
  <si>
    <t xml:space="preserve">Smaller of eligible routes</t>
  </si>
  <si>
    <t xml:space="preserve">Annual target less withholding</t>
  </si>
  <si>
    <t xml:space="preserve">Before estimated payments already made</t>
  </si>
  <si>
    <t xml:space="preserve">Remaining annual gap</t>
  </si>
  <si>
    <t xml:space="preserve">Not an instruction to pay this amount today</t>
  </si>
  <si>
    <t xml:space="preserve">General conditions indicated?</t>
  </si>
  <si>
    <t xml:space="preserve">Does not replace complete Form 1040-ES review.</t>
  </si>
  <si>
    <t xml:space="preserve">Equal installment illustration</t>
  </si>
  <si>
    <t xml:space="preserve">Full-year timely planning only, before allocating past payments</t>
  </si>
  <si>
    <t xml:space="preserve">By November, earlier installment dates have passed. A catch-up payment does not erase prior underpayment. Review actual payment dates, withholding allocation, annualization, special rules and disaster relief.</t>
  </si>
  <si>
    <t xml:space="preserve">This model excludes special farming/fishing rules, nonresident rules, valid section 1062 elections and individualized credits. Sources: IRS Form 1040-ES and Publication 505 (see Rates sheet).</t>
  </si>
  <si>
    <t xml:space="preserve">Tax action / California allocation</t>
  </si>
  <si>
    <t xml:space="preserve">Supply a required annual payment derived from the 2026 California Estimated Tax Worksheet. This tool allocates it; it does not choose a California safe harbor.</t>
  </si>
  <si>
    <t xml:space="preserve">Required annual payment</t>
  </si>
  <si>
    <t xml:space="preserve">From California worksheet; before withholding</t>
  </si>
  <si>
    <t xml:space="preserve">Expected California withholding</t>
  </si>
  <si>
    <t xml:space="preserve">From California records</t>
  </si>
  <si>
    <t xml:space="preserve">California filing status</t>
  </si>
  <si>
    <t xml:space="preserve">MFS includes married/RDP filing separately.</t>
  </si>
  <si>
    <t xml:space="preserve">Annual gap</t>
  </si>
  <si>
    <t xml:space="preserve">Before estimates already paid</t>
  </si>
  <si>
    <t xml:space="preserve">Worksheet threshold reached?</t>
  </si>
  <si>
    <t xml:space="preserve">The allocation below is an illustration, not a payment instruction.</t>
  </si>
  <si>
    <t xml:space="preserve">April 15, 2026</t>
  </si>
  <si>
    <t xml:space="preserve">Regular installment allocation from Rates sheet</t>
  </si>
  <si>
    <t xml:space="preserve">June 15, 2026</t>
  </si>
  <si>
    <t xml:space="preserve">September 15, 2026</t>
  </si>
  <si>
    <t xml:space="preserve">January 15, 2027</t>
  </si>
  <si>
    <t xml:space="preserve">California generally requires the current-year method at California AGI of $1 million or more ($500,000 married/RDP filing separately). The supplied annual target must already reflect that and other worksheet rules.</t>
  </si>
  <si>
    <t xml:space="preserve">A zero regular third installment does not mean no California tax is due for the year. Uneven income, prior payments, changing filing status and relief require separate review. Source: 2026 FTB Form 540-ES instructions.</t>
  </si>
  <si>
    <t xml:space="preserve">Proof / Keep the explanation with the record</t>
  </si>
  <si>
    <t xml:space="preserve">Blank classroom template. Use fictional or redacted examples. No SSNs, tax IDs, account numbers, client names or student financial data.</t>
  </si>
  <si>
    <t xml:space="preserve">Date</t>
  </si>
  <si>
    <t xml:space="preserve">Category</t>
  </si>
  <si>
    <t xml:space="preserve">Fictional item</t>
  </si>
  <si>
    <t xml:space="preserve">Business purpose</t>
  </si>
  <si>
    <t xml:space="preserve">Amount ($)</t>
  </si>
  <si>
    <t xml:space="preserve">Evidence status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</si>
</sst>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\$0.000"/>
    <numFmt numFmtId="166" formatCode="0.0%"/>
    <numFmt numFmtId="167" formatCode="\$#,##0.00;&quot;($&quot;#,##0.00\);\-"/>
    <numFmt numFmtId="168" formatCode="#,##0.0;\(#,##0.0\);\-"/>
    <numFmt numFmtId="169" formatCode="0%"/>
    <numFmt numFmtId="170" formatCode="mmm\ d&quot;, &quot;yyyy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Georgia"/>
      <family val="0"/>
      <charset val="1"/>
    </font>
    <font>
      <sz val="10"/>
      <color rgb="FF5A5346"/>
      <name val="Arial"/>
      <family val="0"/>
      <charset val="1"/>
    </font>
    <font>
      <sz val="11"/>
      <color rgb="FF0A2647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u val="single"/>
      <sz val="11"/>
      <color rgb="FF014BAE"/>
      <name val="Arial"/>
      <family val="0"/>
      <charset val="1"/>
    </font>
    <font>
      <sz val="10"/>
      <name val="Arial"/>
      <family val="2"/>
    </font>
    <font>
      <sz val="11"/>
      <color rgb="FF0000FF"/>
      <name val="Arial"/>
      <family val="0"/>
      <charset val="1"/>
    </font>
    <font>
      <b val="true"/>
      <sz val="11"/>
      <color rgb="FF008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FF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0A2647"/>
        <bgColor rgb="FF333333"/>
      </patternFill>
    </fill>
    <fill>
      <patternFill patternType="solid">
        <fgColor rgb="FFF3F0EA"/>
        <bgColor rgb="FFEAF2FD"/>
      </patternFill>
    </fill>
    <fill>
      <patternFill patternType="solid">
        <fgColor rgb="FFEAF2FD"/>
        <bgColor rgb="FFF5F8FC"/>
      </patternFill>
    </fill>
    <fill>
      <patternFill patternType="solid">
        <fgColor rgb="FF014BAE"/>
        <bgColor rgb="FF333399"/>
      </patternFill>
    </fill>
    <fill>
      <patternFill patternType="solid">
        <fgColor rgb="FFF5F8FC"/>
        <bgColor rgb="FFEAF2FD"/>
      </patternFill>
    </fill>
    <fill>
      <patternFill patternType="solid">
        <fgColor rgb="FFFFFFFF"/>
        <bgColor rgb="FFF5F8F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hair">
        <color rgb="FFE3DDD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7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10" fillId="4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8" fontId="10" fillId="4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11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10" fillId="4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9" fontId="11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5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5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70" fontId="6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5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6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5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014BAE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5A5346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F0EA"/>
      <rgbColor rgb="FFEAF2FD"/>
      <rgbColor rgb="FF660066"/>
      <rgbColor rgb="FFFF8080"/>
      <rgbColor rgb="FF014BAE"/>
      <rgbColor rgb="FFE3DD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8FC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346"/>
      <rgbColor rgb="FF969696"/>
      <rgbColor rgb="FF0A2647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https://www.irs.gov/tax-professionals/standard-mileage-rates" TargetMode="External"/><Relationship Id="rId3" Type="http://schemas.openxmlformats.org/officeDocument/2006/relationships/hyperlink" Target="https://www.irs.gov/irb/2026-29_irb" TargetMode="External"/><Relationship Id="rId4" Type="http://schemas.openxmlformats.org/officeDocument/2006/relationships/hyperlink" Target="https://www.irs.gov/publications/p505" TargetMode="External"/><Relationship Id="rId5" Type="http://schemas.openxmlformats.org/officeDocument/2006/relationships/hyperlink" Target="https://www.irs.gov/publications/p505" TargetMode="External"/><Relationship Id="rId6" Type="http://schemas.openxmlformats.org/officeDocument/2006/relationships/hyperlink" Target="https://www.irs.gov/publications/p505" TargetMode="External"/><Relationship Id="rId7" Type="http://schemas.openxmlformats.org/officeDocument/2006/relationships/hyperlink" Target="https://www.irs.gov/pub/irs-pdf/f1040es.pdf" TargetMode="External"/><Relationship Id="rId8" Type="http://schemas.openxmlformats.org/officeDocument/2006/relationships/hyperlink" Target="https://www.irs.gov/pub/irs-pdf/f1040es.pdf" TargetMode="External"/><Relationship Id="rId9" Type="http://schemas.openxmlformats.org/officeDocument/2006/relationships/hyperlink" Target="https://www.irs.gov/pub/irs-pdf/f1040es.pdf" TargetMode="External"/><Relationship Id="rId10" Type="http://schemas.openxmlformats.org/officeDocument/2006/relationships/hyperlink" Target="https://www.irs.gov/publications/p505" TargetMode="External"/><Relationship Id="rId11" Type="http://schemas.openxmlformats.org/officeDocument/2006/relationships/hyperlink" Target="https://www.ftb.ca.gov/forms/2026/2026-540-es-instructions.html" TargetMode="External"/><Relationship Id="rId12" Type="http://schemas.openxmlformats.org/officeDocument/2006/relationships/hyperlink" Target="https://www.ftb.ca.gov/forms/2026/2026-540-es-instructions.html" TargetMode="External"/><Relationship Id="rId13" Type="http://schemas.openxmlformats.org/officeDocument/2006/relationships/hyperlink" Target="https://www.ftb.ca.gov/forms/2026/2026-540-es-instructions.html" TargetMode="External"/><Relationship Id="rId14" Type="http://schemas.openxmlformats.org/officeDocument/2006/relationships/hyperlink" Target="https://www.ftb.ca.gov/forms/2026/2026-540-es-instructions.html" TargetMode="External"/><Relationship Id="rId15" Type="http://schemas.openxmlformats.org/officeDocument/2006/relationships/hyperlink" Target="https://www.ftb.ca.gov/forms/2026/2026-540-es-instructions.html" TargetMode="External"/><Relationship Id="rId16" Type="http://schemas.openxmlformats.org/officeDocument/2006/relationships/hyperlink" Target="https://www.ftb.ca.gov/forms/2026/2026-540-es-instructions.html" TargetMode="External"/><Relationship Id="rId17" Type="http://schemas.openxmlformats.org/officeDocument/2006/relationships/vmlDrawing" Target="../drawings/vmlDrawing1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3"/>
    <col collapsed="false" customWidth="true" hidden="false" outlineLevel="0" max="2" min="2" style="0" width="22"/>
    <col collapsed="false" customWidth="true" hidden="false" outlineLevel="0" max="3" min="3" style="0" width="20"/>
    <col collapsed="false" customWidth="true" hidden="false" outlineLevel="0" max="5" min="4" style="0" width="23"/>
    <col collapsed="false" customWidth="true" hidden="false" outlineLevel="0" max="6" min="6" style="0" width="18"/>
  </cols>
  <sheetData>
    <row r="1" customFormat="false" ht="37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4.75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19.5" hidden="false" customHeight="true" outlineLevel="0" collapsed="false">
      <c r="A3" s="2"/>
      <c r="B3" s="2"/>
      <c r="C3" s="2"/>
      <c r="D3" s="2"/>
      <c r="E3" s="2"/>
      <c r="F3" s="2"/>
    </row>
    <row r="4" customFormat="false" ht="15" hidden="false" customHeight="false" outlineLevel="0" collapsed="false">
      <c r="A4" s="3"/>
      <c r="B4" s="4"/>
      <c r="C4" s="5"/>
      <c r="D4" s="5"/>
      <c r="E4" s="5"/>
      <c r="F4" s="5"/>
    </row>
    <row r="5" customFormat="false" ht="34.5" hidden="false" customHeight="true" outlineLevel="0" collapsed="false">
      <c r="A5" s="6" t="s">
        <v>2</v>
      </c>
      <c r="B5" s="6"/>
      <c r="C5" s="6"/>
      <c r="D5" s="6"/>
      <c r="E5" s="6"/>
      <c r="F5" s="6"/>
    </row>
    <row r="6" customFormat="false" ht="34.5" hidden="false" customHeight="true" outlineLevel="0" collapsed="false">
      <c r="A6" s="6" t="s">
        <v>3</v>
      </c>
      <c r="B6" s="6"/>
      <c r="C6" s="6"/>
      <c r="D6" s="6"/>
      <c r="E6" s="6"/>
      <c r="F6" s="6"/>
    </row>
    <row r="7" customFormat="false" ht="34.5" hidden="false" customHeight="true" outlineLevel="0" collapsed="false">
      <c r="A7" s="6" t="s">
        <v>4</v>
      </c>
      <c r="B7" s="6"/>
      <c r="C7" s="6"/>
      <c r="D7" s="6"/>
      <c r="E7" s="6"/>
      <c r="F7" s="6"/>
    </row>
    <row r="8" customFormat="false" ht="34.5" hidden="false" customHeight="true" outlineLevel="0" collapsed="false">
      <c r="A8" s="6" t="s">
        <v>5</v>
      </c>
      <c r="B8" s="6"/>
      <c r="C8" s="6"/>
      <c r="D8" s="6"/>
      <c r="E8" s="6"/>
      <c r="F8" s="6"/>
    </row>
    <row r="9" customFormat="false" ht="34.5" hidden="false" customHeight="true" outlineLevel="0" collapsed="false">
      <c r="A9" s="6" t="s">
        <v>6</v>
      </c>
      <c r="B9" s="6"/>
      <c r="C9" s="6"/>
      <c r="D9" s="6"/>
      <c r="E9" s="6"/>
      <c r="F9" s="6"/>
    </row>
    <row r="10" customFormat="false" ht="34.5" hidden="false" customHeight="true" outlineLevel="0" collapsed="false">
      <c r="A10" s="6" t="s">
        <v>7</v>
      </c>
      <c r="B10" s="6"/>
      <c r="C10" s="6"/>
      <c r="D10" s="6"/>
      <c r="E10" s="6"/>
      <c r="F10" s="6"/>
    </row>
    <row r="11" customFormat="false" ht="34.5" hidden="false" customHeight="true" outlineLevel="0" collapsed="false">
      <c r="A11" s="6" t="s">
        <v>8</v>
      </c>
      <c r="B11" s="6"/>
      <c r="C11" s="6"/>
      <c r="D11" s="6"/>
      <c r="E11" s="6"/>
      <c r="F11" s="6"/>
    </row>
    <row r="12" customFormat="false" ht="34.5" hidden="false" customHeight="true" outlineLevel="0" collapsed="false">
      <c r="A12" s="6" t="s">
        <v>9</v>
      </c>
      <c r="B12" s="6"/>
      <c r="C12" s="6"/>
      <c r="D12" s="6"/>
      <c r="E12" s="6"/>
      <c r="F12" s="6"/>
    </row>
    <row r="13" customFormat="false" ht="34.5" hidden="false" customHeight="true" outlineLevel="0" collapsed="false">
      <c r="A13" s="6" t="s">
        <v>10</v>
      </c>
      <c r="B13" s="6"/>
      <c r="C13" s="6"/>
      <c r="D13" s="6"/>
      <c r="E13" s="6"/>
      <c r="F13" s="6"/>
    </row>
  </sheetData>
  <mergeCells count="11">
    <mergeCell ref="A1:F1"/>
    <mergeCell ref="A2:F3"/>
    <mergeCell ref="A5:F5"/>
    <mergeCell ref="A6:F6"/>
    <mergeCell ref="A7:F7"/>
    <mergeCell ref="A8:F8"/>
    <mergeCell ref="A9:F9"/>
    <mergeCell ref="A10:F10"/>
    <mergeCell ref="A11:F11"/>
    <mergeCell ref="A12:F12"/>
    <mergeCell ref="A13:F13"/>
  </mergeCell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&amp;CArc Ledger | Teaching illustration | 2026&amp;RPage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3"/>
    <col collapsed="false" customWidth="true" hidden="false" outlineLevel="0" max="2" min="2" style="0" width="22"/>
    <col collapsed="false" customWidth="true" hidden="false" outlineLevel="0" max="3" min="3" style="0" width="20"/>
    <col collapsed="false" customWidth="true" hidden="false" outlineLevel="0" max="5" min="4" style="0" width="23"/>
    <col collapsed="false" customWidth="true" hidden="false" outlineLevel="0" max="6" min="6" style="0" width="18"/>
  </cols>
  <sheetData>
    <row r="1" customFormat="false" ht="37.5" hidden="false" customHeight="true" outlineLevel="0" collapsed="false">
      <c r="A1" s="1" t="s">
        <v>11</v>
      </c>
      <c r="B1" s="1"/>
      <c r="C1" s="1"/>
      <c r="D1" s="1"/>
      <c r="E1" s="1"/>
      <c r="F1" s="1"/>
    </row>
    <row r="2" customFormat="false" ht="24.75" hidden="false" customHeight="true" outlineLevel="0" collapsed="false">
      <c r="A2" s="2" t="s">
        <v>12</v>
      </c>
      <c r="B2" s="2"/>
      <c r="C2" s="2"/>
      <c r="D2" s="2"/>
      <c r="E2" s="2"/>
      <c r="F2" s="2"/>
    </row>
    <row r="3" customFormat="false" ht="19.5" hidden="false" customHeight="true" outlineLevel="0" collapsed="false">
      <c r="A3" s="2"/>
      <c r="B3" s="2"/>
      <c r="C3" s="2"/>
      <c r="D3" s="2"/>
      <c r="E3" s="2"/>
      <c r="F3" s="2"/>
    </row>
    <row r="4" customFormat="false" ht="33.75" hidden="false" customHeight="true" outlineLevel="0" collapsed="false">
      <c r="A4" s="3" t="s">
        <v>13</v>
      </c>
      <c r="B4" s="7" t="n">
        <v>0.725</v>
      </c>
      <c r="C4" s="8" t="s">
        <v>14</v>
      </c>
      <c r="D4" s="8"/>
      <c r="E4" s="8"/>
      <c r="F4" s="8"/>
    </row>
    <row r="5" customFormat="false" ht="33.75" hidden="false" customHeight="true" outlineLevel="0" collapsed="false">
      <c r="A5" s="3" t="s">
        <v>15</v>
      </c>
      <c r="B5" s="7" t="n">
        <v>0.76</v>
      </c>
      <c r="C5" s="8" t="s">
        <v>14</v>
      </c>
      <c r="D5" s="8"/>
      <c r="E5" s="8"/>
      <c r="F5" s="8"/>
    </row>
    <row r="6" customFormat="false" ht="33.75" hidden="false" customHeight="true" outlineLevel="0" collapsed="false">
      <c r="A6" s="3" t="s">
        <v>16</v>
      </c>
      <c r="B6" s="9" t="n">
        <v>0.9</v>
      </c>
      <c r="C6" s="8" t="s">
        <v>17</v>
      </c>
      <c r="D6" s="8"/>
      <c r="E6" s="8"/>
      <c r="F6" s="8"/>
    </row>
    <row r="7" customFormat="false" ht="33.75" hidden="false" customHeight="true" outlineLevel="0" collapsed="false">
      <c r="A7" s="3" t="s">
        <v>18</v>
      </c>
      <c r="B7" s="9" t="n">
        <v>1</v>
      </c>
      <c r="C7" s="8" t="s">
        <v>19</v>
      </c>
      <c r="D7" s="8"/>
      <c r="E7" s="8"/>
      <c r="F7" s="8"/>
    </row>
    <row r="8" customFormat="false" ht="33.75" hidden="false" customHeight="true" outlineLevel="0" collapsed="false">
      <c r="A8" s="3" t="s">
        <v>20</v>
      </c>
      <c r="B8" s="9" t="n">
        <v>1.1</v>
      </c>
      <c r="C8" s="8" t="s">
        <v>21</v>
      </c>
      <c r="D8" s="8"/>
      <c r="E8" s="8"/>
      <c r="F8" s="8"/>
    </row>
    <row r="9" customFormat="false" ht="33.75" hidden="false" customHeight="true" outlineLevel="0" collapsed="false">
      <c r="A9" s="3" t="s">
        <v>22</v>
      </c>
      <c r="B9" s="10" t="n">
        <v>150000</v>
      </c>
      <c r="C9" s="8" t="s">
        <v>23</v>
      </c>
      <c r="D9" s="8"/>
      <c r="E9" s="8"/>
      <c r="F9" s="8"/>
    </row>
    <row r="10" customFormat="false" ht="33.75" hidden="false" customHeight="true" outlineLevel="0" collapsed="false">
      <c r="A10" s="3" t="s">
        <v>24</v>
      </c>
      <c r="B10" s="10" t="n">
        <v>75000</v>
      </c>
      <c r="C10" s="8" t="s">
        <v>23</v>
      </c>
      <c r="D10" s="8"/>
      <c r="E10" s="8"/>
      <c r="F10" s="8"/>
    </row>
    <row r="11" customFormat="false" ht="33.75" hidden="false" customHeight="true" outlineLevel="0" collapsed="false">
      <c r="A11" s="3" t="s">
        <v>25</v>
      </c>
      <c r="B11" s="10" t="n">
        <v>1000</v>
      </c>
      <c r="C11" s="8" t="s">
        <v>26</v>
      </c>
      <c r="D11" s="8"/>
      <c r="E11" s="8"/>
      <c r="F11" s="8"/>
    </row>
    <row r="12" customFormat="false" ht="33.75" hidden="false" customHeight="true" outlineLevel="0" collapsed="false">
      <c r="A12" s="3" t="s">
        <v>27</v>
      </c>
      <c r="B12" s="9" t="n">
        <v>0.25</v>
      </c>
      <c r="C12" s="8" t="s">
        <v>28</v>
      </c>
      <c r="D12" s="8"/>
      <c r="E12" s="8"/>
      <c r="F12" s="8"/>
    </row>
    <row r="13" customFormat="false" ht="33.75" hidden="false" customHeight="true" outlineLevel="0" collapsed="false">
      <c r="A13" s="3" t="s">
        <v>29</v>
      </c>
      <c r="B13" s="9" t="n">
        <v>0.3</v>
      </c>
      <c r="C13" s="8" t="s">
        <v>30</v>
      </c>
      <c r="D13" s="8"/>
      <c r="E13" s="8"/>
      <c r="F13" s="8"/>
    </row>
    <row r="14" customFormat="false" ht="33.75" hidden="false" customHeight="true" outlineLevel="0" collapsed="false">
      <c r="A14" s="3" t="s">
        <v>31</v>
      </c>
      <c r="B14" s="9" t="n">
        <v>0.4</v>
      </c>
      <c r="C14" s="8" t="s">
        <v>30</v>
      </c>
      <c r="D14" s="8"/>
      <c r="E14" s="8"/>
      <c r="F14" s="8"/>
    </row>
    <row r="15" customFormat="false" ht="33.75" hidden="false" customHeight="true" outlineLevel="0" collapsed="false">
      <c r="A15" s="3" t="s">
        <v>32</v>
      </c>
      <c r="B15" s="9" t="n">
        <v>0</v>
      </c>
      <c r="C15" s="8" t="s">
        <v>33</v>
      </c>
      <c r="D15" s="8"/>
      <c r="E15" s="8"/>
      <c r="F15" s="8"/>
    </row>
    <row r="16" customFormat="false" ht="33.75" hidden="false" customHeight="true" outlineLevel="0" collapsed="false">
      <c r="A16" s="3" t="s">
        <v>34</v>
      </c>
      <c r="B16" s="9" t="n">
        <v>0.3</v>
      </c>
      <c r="C16" s="8" t="s">
        <v>30</v>
      </c>
      <c r="D16" s="8"/>
      <c r="E16" s="8"/>
      <c r="F16" s="8"/>
    </row>
    <row r="17" customFormat="false" ht="33.75" hidden="false" customHeight="true" outlineLevel="0" collapsed="false">
      <c r="A17" s="3" t="s">
        <v>35</v>
      </c>
      <c r="B17" s="10" t="n">
        <v>500</v>
      </c>
      <c r="C17" s="8" t="s">
        <v>36</v>
      </c>
      <c r="D17" s="8"/>
      <c r="E17" s="8"/>
      <c r="F17" s="8"/>
    </row>
    <row r="18" customFormat="false" ht="33.75" hidden="false" customHeight="true" outlineLevel="0" collapsed="false">
      <c r="A18" s="3" t="s">
        <v>37</v>
      </c>
      <c r="B18" s="10" t="n">
        <v>250</v>
      </c>
      <c r="C18" s="8" t="s">
        <v>38</v>
      </c>
      <c r="D18" s="8"/>
      <c r="E18" s="8"/>
      <c r="F18" s="8"/>
    </row>
    <row r="19" customFormat="false" ht="15" hidden="false" customHeight="false" outlineLevel="0" collapsed="false">
      <c r="A19" s="3"/>
      <c r="B19" s="4"/>
      <c r="C19" s="5"/>
      <c r="D19" s="5"/>
      <c r="E19" s="5"/>
      <c r="F19" s="5"/>
    </row>
    <row r="20" customFormat="false" ht="34.5" hidden="false" customHeight="true" outlineLevel="0" collapsed="false">
      <c r="A20" s="6" t="s">
        <v>39</v>
      </c>
      <c r="B20" s="6"/>
      <c r="C20" s="6"/>
      <c r="D20" s="6"/>
      <c r="E20" s="6"/>
      <c r="F20" s="6"/>
    </row>
  </sheetData>
  <mergeCells count="18">
    <mergeCell ref="A1:F1"/>
    <mergeCell ref="A2:F3"/>
    <mergeCell ref="C4:F4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A20:F20"/>
  </mergeCells>
  <hyperlinks>
    <hyperlink ref="C4" r:id="rId2" display="$/eligible mile"/>
    <hyperlink ref="C5" r:id="rId3" display="$/eligible mile"/>
    <hyperlink ref="C6" r:id="rId4" display="General rule"/>
    <hyperlink ref="C7" r:id="rId5" display="Qualifying prior-year method"/>
    <hyperlink ref="C8" r:id="rId6" display="Prior AGI exceeds threshold"/>
    <hyperlink ref="C9" r:id="rId7" display="Above, not equal"/>
    <hyperlink ref="C10" r:id="rId8" display="Above, not equal"/>
    <hyperlink ref="C11" r:id="rId9" display="After withholding and applicable credits"/>
    <hyperlink ref="C12" r:id="rId10" display="Full-year timely illustration"/>
    <hyperlink ref="C13" r:id="rId11" display="Regular method"/>
    <hyperlink ref="C14" r:id="rId12" display="Regular method"/>
    <hyperlink ref="C15" r:id="rId13" display="No regular third installment"/>
    <hyperlink ref="C16" r:id="rId14" display="Regular method"/>
    <hyperlink ref="C17" r:id="rId15" display="Other filing statuses"/>
    <hyperlink ref="C18" r:id="rId16" display="Married/RDP filing separately"/>
  </hyperlink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&amp;CArc Ledger | Teaching illustration | 2026&amp;RPage &amp;P of &amp;N</oddFooter>
  </headerFooter>
  <legacyDrawing r:id="rId17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3"/>
    <col collapsed="false" customWidth="true" hidden="false" outlineLevel="0" max="2" min="2" style="0" width="22"/>
    <col collapsed="false" customWidth="true" hidden="false" outlineLevel="0" max="3" min="3" style="0" width="20"/>
    <col collapsed="false" customWidth="true" hidden="false" outlineLevel="0" max="5" min="4" style="0" width="23"/>
    <col collapsed="false" customWidth="true" hidden="false" outlineLevel="0" max="6" min="6" style="0" width="18"/>
  </cols>
  <sheetData>
    <row r="1" customFormat="false" ht="37.5" hidden="false" customHeight="true" outlineLevel="0" collapsed="false">
      <c r="A1" s="1" t="s">
        <v>40</v>
      </c>
      <c r="B1" s="1"/>
      <c r="C1" s="1"/>
      <c r="D1" s="1"/>
      <c r="E1" s="1"/>
      <c r="F1" s="1"/>
    </row>
    <row r="2" customFormat="false" ht="24.75" hidden="false" customHeight="true" outlineLevel="0" collapsed="false">
      <c r="A2" s="2" t="s">
        <v>41</v>
      </c>
      <c r="B2" s="2"/>
      <c r="C2" s="2"/>
      <c r="D2" s="2"/>
      <c r="E2" s="2"/>
      <c r="F2" s="2"/>
    </row>
    <row r="3" customFormat="false" ht="19.5" hidden="false" customHeight="true" outlineLevel="0" collapsed="false">
      <c r="A3" s="2"/>
      <c r="B3" s="2"/>
      <c r="C3" s="2"/>
      <c r="D3" s="2"/>
      <c r="E3" s="2"/>
      <c r="F3" s="2"/>
    </row>
    <row r="4" customFormat="false" ht="15" hidden="false" customHeight="false" outlineLevel="0" collapsed="false">
      <c r="A4" s="3"/>
      <c r="B4" s="4"/>
      <c r="C4" s="5"/>
      <c r="D4" s="5"/>
      <c r="E4" s="5"/>
      <c r="F4" s="5"/>
    </row>
    <row r="5" customFormat="false" ht="33.75" hidden="false" customHeight="true" outlineLevel="0" collapsed="false">
      <c r="A5" s="3" t="s">
        <v>42</v>
      </c>
      <c r="B5" s="11" t="n">
        <v>12000</v>
      </c>
      <c r="C5" s="2" t="s">
        <v>43</v>
      </c>
      <c r="D5" s="2"/>
      <c r="E5" s="2"/>
      <c r="F5" s="2"/>
    </row>
    <row r="6" customFormat="false" ht="33.75" hidden="false" customHeight="true" outlineLevel="0" collapsed="false">
      <c r="A6" s="3" t="s">
        <v>44</v>
      </c>
      <c r="B6" s="11" t="n">
        <v>800</v>
      </c>
      <c r="C6" s="2" t="s">
        <v>45</v>
      </c>
      <c r="D6" s="2"/>
      <c r="E6" s="2"/>
      <c r="F6" s="2"/>
    </row>
    <row r="7" customFormat="false" ht="33.75" hidden="false" customHeight="true" outlineLevel="0" collapsed="false">
      <c r="A7" s="3" t="s">
        <v>46</v>
      </c>
      <c r="B7" s="11" t="n">
        <v>1100</v>
      </c>
      <c r="C7" s="2" t="s">
        <v>47</v>
      </c>
      <c r="D7" s="2"/>
      <c r="E7" s="2"/>
      <c r="F7" s="2"/>
    </row>
    <row r="8" customFormat="false" ht="33.75" hidden="false" customHeight="true" outlineLevel="0" collapsed="false">
      <c r="A8" s="3" t="s">
        <v>48</v>
      </c>
      <c r="B8" s="11" t="n">
        <v>500</v>
      </c>
      <c r="C8" s="2" t="s">
        <v>49</v>
      </c>
      <c r="D8" s="2"/>
      <c r="E8" s="2"/>
      <c r="F8" s="2"/>
    </row>
    <row r="9" customFormat="false" ht="33.75" hidden="false" customHeight="true" outlineLevel="0" collapsed="false">
      <c r="A9" s="3" t="s">
        <v>50</v>
      </c>
      <c r="B9" s="11" t="n">
        <v>9600</v>
      </c>
      <c r="C9" s="2" t="s">
        <v>51</v>
      </c>
      <c r="D9" s="2"/>
      <c r="E9" s="2"/>
      <c r="F9" s="2"/>
    </row>
    <row r="10" customFormat="false" ht="15" hidden="false" customHeight="false" outlineLevel="0" collapsed="false">
      <c r="A10" s="3"/>
      <c r="B10" s="4"/>
      <c r="C10" s="5"/>
      <c r="D10" s="5"/>
      <c r="E10" s="5"/>
      <c r="F10" s="5"/>
    </row>
    <row r="11" customFormat="false" ht="15" hidden="false" customHeight="false" outlineLevel="0" collapsed="false">
      <c r="A11" s="3"/>
      <c r="B11" s="4"/>
      <c r="C11" s="5"/>
      <c r="D11" s="5"/>
      <c r="E11" s="5"/>
      <c r="F11" s="5"/>
    </row>
    <row r="12" customFormat="false" ht="33.75" hidden="false" customHeight="true" outlineLevel="0" collapsed="false">
      <c r="A12" s="3" t="s">
        <v>52</v>
      </c>
      <c r="B12" s="10" t="n">
        <f aca="false">IF(AND(AND(ISNUMBER(B5),B5&gt;=0),AND(ISNUMBER(B6),B6&gt;=0),AND(ISNUMBER(B7),B7&gt;=0),AND(ISNUMBER(B8)),AND(ISNUMBER(B9),B9&gt;=0)),B5-B6-B7-B8,"Complete valid inputs")</f>
        <v>9600</v>
      </c>
      <c r="C12" s="2" t="s">
        <v>53</v>
      </c>
      <c r="D12" s="2"/>
      <c r="E12" s="2"/>
      <c r="F12" s="2"/>
    </row>
    <row r="13" customFormat="false" ht="33.75" hidden="false" customHeight="true" outlineLevel="0" collapsed="false">
      <c r="A13" s="3" t="s">
        <v>54</v>
      </c>
      <c r="B13" s="10" t="n">
        <f aca="false">IF(AND(AND(ISNUMBER(B5),B5&gt;=0),AND(ISNUMBER(B6),B6&gt;=0),AND(ISNUMBER(B7),B7&gt;=0),AND(ISNUMBER(B8)),AND(ISNUMBER(B9),B9&gt;=0)),B9-B12,"Complete valid inputs")</f>
        <v>0</v>
      </c>
      <c r="C13" s="2" t="s">
        <v>55</v>
      </c>
      <c r="D13" s="2"/>
      <c r="E13" s="2"/>
      <c r="F13" s="2"/>
    </row>
    <row r="14" customFormat="false" ht="33.75" hidden="false" customHeight="true" outlineLevel="0" collapsed="false">
      <c r="A14" s="3" t="s">
        <v>56</v>
      </c>
      <c r="B14" s="10" t="n">
        <f aca="false">IF(AND(AND(ISNUMBER(B5),B5&gt;=0),AND(ISNUMBER(B6),B6&gt;=0),AND(ISNUMBER(B7),B7&gt;=0),AND(ISNUMBER(B8)),AND(ISNUMBER(B9),B9&gt;=0)),B5-B6,"Complete valid inputs")</f>
        <v>11200</v>
      </c>
      <c r="C14" s="2" t="s">
        <v>57</v>
      </c>
      <c r="D14" s="2"/>
      <c r="E14" s="2"/>
      <c r="F14" s="2"/>
    </row>
    <row r="15" customFormat="false" ht="15" hidden="false" customHeight="false" outlineLevel="0" collapsed="false">
      <c r="A15" s="3"/>
      <c r="B15" s="4"/>
      <c r="C15" s="5"/>
      <c r="D15" s="5"/>
      <c r="E15" s="5"/>
      <c r="F15" s="5"/>
    </row>
    <row r="16" customFormat="false" ht="33.75" hidden="false" customHeight="true" outlineLevel="0" collapsed="false">
      <c r="A16" s="3" t="s">
        <v>58</v>
      </c>
      <c r="B16" s="12" t="str">
        <f aca="false">IF(AND(AND(ISNUMBER(B5),B5&gt;=0),AND(ISNUMBER(B6),B6&gt;=0),AND(ISNUMBER(B7),B7&gt;=0),AND(ISNUMBER(B8)),AND(ISNUMBER(B9),B9&gt;=0)),IF(ABS(B13)&lt;0.005,"Reconciles","Investigate difference"),"Complete valid inputs")</f>
        <v>Reconciles</v>
      </c>
      <c r="C16" s="2" t="s">
        <v>59</v>
      </c>
      <c r="D16" s="2"/>
      <c r="E16" s="2"/>
      <c r="F16" s="2"/>
    </row>
    <row r="17" customFormat="false" ht="15" hidden="false" customHeight="false" outlineLevel="0" collapsed="false">
      <c r="A17" s="3"/>
      <c r="B17" s="4"/>
      <c r="C17" s="5"/>
      <c r="D17" s="5"/>
      <c r="E17" s="5"/>
      <c r="F17" s="5"/>
    </row>
    <row r="18" customFormat="false" ht="34.5" hidden="false" customHeight="true" outlineLevel="0" collapsed="false">
      <c r="A18" s="6" t="s">
        <v>60</v>
      </c>
      <c r="B18" s="6"/>
      <c r="C18" s="6"/>
      <c r="D18" s="6"/>
      <c r="E18" s="6"/>
      <c r="F18" s="6"/>
    </row>
    <row r="19" customFormat="false" ht="34.5" hidden="false" customHeight="true" outlineLevel="0" collapsed="false">
      <c r="A19" s="6" t="s">
        <v>61</v>
      </c>
      <c r="B19" s="6"/>
      <c r="C19" s="6"/>
      <c r="D19" s="6"/>
      <c r="E19" s="6"/>
      <c r="F19" s="6"/>
    </row>
  </sheetData>
  <mergeCells count="13">
    <mergeCell ref="A1:F1"/>
    <mergeCell ref="A2:F3"/>
    <mergeCell ref="C5:F5"/>
    <mergeCell ref="C6:F6"/>
    <mergeCell ref="C7:F7"/>
    <mergeCell ref="C8:F8"/>
    <mergeCell ref="C9:F9"/>
    <mergeCell ref="C12:F12"/>
    <mergeCell ref="C13:F13"/>
    <mergeCell ref="C14:F14"/>
    <mergeCell ref="C16:F16"/>
    <mergeCell ref="A18:F18"/>
    <mergeCell ref="A19:F19"/>
  </mergeCells>
  <dataValidations count="3">
    <dataValidation allowBlank="false" error="Check the cell note and use fictional values." errorStyle="stop" errorTitle="Use a number in the allowed range" operator="between" showDropDown="false" showErrorMessage="true" showInputMessage="false" sqref="B5:B7" type="decimal">
      <formula1>0</formula1>
      <formula2>1000000000</formula2>
    </dataValidation>
    <dataValidation allowBlank="false" error="Check the cell note and use fictional values." errorStyle="stop" errorTitle="Use a number in the allowed range" operator="between" showDropDown="false" showErrorMessage="true" showInputMessage="false" sqref="B8" type="decimal">
      <formula1>-1000000000</formula1>
      <formula2>1000000000</formula2>
    </dataValidation>
    <dataValidation allowBlank="false" error="Check the cell note and use fictional values." errorStyle="stop" errorTitle="Use a number in the allowed range" operator="between" showDropDown="false" showErrorMessage="true" showInputMessage="false" sqref="B9" type="decimal">
      <formula1>0</formula1>
      <formula2>1000000000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&amp;CArc Ledger | Teaching illustration | 2026&amp;RPage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3"/>
    <col collapsed="false" customWidth="true" hidden="false" outlineLevel="0" max="2" min="2" style="0" width="22"/>
    <col collapsed="false" customWidth="true" hidden="false" outlineLevel="0" max="3" min="3" style="0" width="20"/>
    <col collapsed="false" customWidth="true" hidden="false" outlineLevel="0" max="5" min="4" style="0" width="23"/>
    <col collapsed="false" customWidth="true" hidden="false" outlineLevel="0" max="6" min="6" style="0" width="18"/>
  </cols>
  <sheetData>
    <row r="1" customFormat="false" ht="37.5" hidden="false" customHeight="true" outlineLevel="0" collapsed="false">
      <c r="A1" s="1" t="s">
        <v>62</v>
      </c>
      <c r="B1" s="1"/>
      <c r="C1" s="1"/>
      <c r="D1" s="1"/>
      <c r="E1" s="1"/>
      <c r="F1" s="1"/>
    </row>
    <row r="2" customFormat="false" ht="24.75" hidden="false" customHeight="true" outlineLevel="0" collapsed="false">
      <c r="A2" s="2" t="s">
        <v>63</v>
      </c>
      <c r="B2" s="2"/>
      <c r="C2" s="2"/>
      <c r="D2" s="2"/>
      <c r="E2" s="2"/>
      <c r="F2" s="2"/>
    </row>
    <row r="3" customFormat="false" ht="19.5" hidden="false" customHeight="true" outlineLevel="0" collapsed="false">
      <c r="A3" s="2"/>
      <c r="B3" s="2"/>
      <c r="C3" s="2"/>
      <c r="D3" s="2"/>
      <c r="E3" s="2"/>
      <c r="F3" s="2"/>
    </row>
    <row r="4" customFormat="false" ht="15" hidden="false" customHeight="false" outlineLevel="0" collapsed="false">
      <c r="A4" s="3"/>
      <c r="B4" s="4"/>
      <c r="C4" s="5"/>
      <c r="D4" s="5"/>
      <c r="E4" s="5"/>
      <c r="F4" s="5"/>
    </row>
    <row r="5" customFormat="false" ht="33.75" hidden="false" customHeight="true" outlineLevel="0" collapsed="false">
      <c r="A5" s="3" t="s">
        <v>64</v>
      </c>
      <c r="B5" s="13" t="n">
        <v>2000</v>
      </c>
      <c r="C5" s="2" t="s">
        <v>65</v>
      </c>
      <c r="D5" s="2"/>
      <c r="E5" s="2"/>
      <c r="F5" s="2"/>
    </row>
    <row r="6" customFormat="false" ht="33.75" hidden="false" customHeight="true" outlineLevel="0" collapsed="false">
      <c r="A6" s="3" t="s">
        <v>66</v>
      </c>
      <c r="B6" s="13" t="n">
        <v>3000</v>
      </c>
      <c r="C6" s="2" t="s">
        <v>65</v>
      </c>
      <c r="D6" s="2"/>
      <c r="E6" s="2"/>
      <c r="F6" s="2"/>
    </row>
    <row r="7" customFormat="false" ht="33.75" hidden="false" customHeight="true" outlineLevel="0" collapsed="false">
      <c r="A7" s="3" t="s">
        <v>67</v>
      </c>
      <c r="B7" s="14" t="s">
        <v>68</v>
      </c>
      <c r="C7" s="2" t="s">
        <v>69</v>
      </c>
      <c r="D7" s="2"/>
      <c r="E7" s="2"/>
      <c r="F7" s="2"/>
    </row>
    <row r="8" customFormat="false" ht="15" hidden="false" customHeight="false" outlineLevel="0" collapsed="false">
      <c r="A8" s="3"/>
      <c r="B8" s="4"/>
      <c r="C8" s="5"/>
      <c r="D8" s="5"/>
      <c r="E8" s="5"/>
      <c r="F8" s="5"/>
    </row>
    <row r="9" customFormat="false" ht="15" hidden="false" customHeight="false" outlineLevel="0" collapsed="false">
      <c r="A9" s="3"/>
      <c r="B9" s="4"/>
      <c r="C9" s="5"/>
      <c r="D9" s="5"/>
      <c r="E9" s="5"/>
      <c r="F9" s="5"/>
    </row>
    <row r="10" customFormat="false" ht="33.75" hidden="false" customHeight="true" outlineLevel="0" collapsed="false">
      <c r="A10" s="3" t="s">
        <v>70</v>
      </c>
      <c r="B10" s="15" t="n">
        <f aca="false">IF(AND(OR(B7="Yes",B7="No"),OR(B7="No",AND(AND(ISNUMBER(B5),B5&gt;=0),AND(ISNUMBER(B6),B6&gt;=0)))),IF(B7="Yes",B5*Rates!B4,""),"Complete valid inputs")</f>
        <v>1450</v>
      </c>
      <c r="C10" s="2" t="s">
        <v>71</v>
      </c>
      <c r="D10" s="2"/>
      <c r="E10" s="2"/>
      <c r="F10" s="2"/>
    </row>
    <row r="11" customFormat="false" ht="33.75" hidden="false" customHeight="true" outlineLevel="0" collapsed="false">
      <c r="A11" s="3" t="s">
        <v>72</v>
      </c>
      <c r="B11" s="15" t="n">
        <f aca="false">IF(AND(OR(B7="Yes",B7="No"),OR(B7="No",AND(AND(ISNUMBER(B5),B5&gt;=0),AND(ISNUMBER(B6),B6&gt;=0)))),IF(B7="Yes",B6*Rates!B5,""),"Complete valid inputs")</f>
        <v>2280</v>
      </c>
      <c r="C11" s="2" t="s">
        <v>73</v>
      </c>
      <c r="D11" s="2"/>
      <c r="E11" s="2"/>
      <c r="F11" s="2"/>
    </row>
    <row r="12" customFormat="false" ht="33.75" hidden="false" customHeight="true" outlineLevel="0" collapsed="false">
      <c r="A12" s="3" t="s">
        <v>74</v>
      </c>
      <c r="B12" s="10" t="n">
        <f aca="false">IF(AND(OR(B7="Yes",B7="No"),OR(B7="No",AND(AND(ISNUMBER(B5),B5&gt;=0),AND(ISNUMBER(B6),B6&gt;=0)))),IF(B7="Yes",SUM(B10:B11),"Resolve eligibility"),"Complete valid inputs")</f>
        <v>3730</v>
      </c>
      <c r="C12" s="2" t="s">
        <v>75</v>
      </c>
      <c r="D12" s="2"/>
      <c r="E12" s="2"/>
      <c r="F12" s="2"/>
    </row>
    <row r="13" customFormat="false" ht="15" hidden="false" customHeight="false" outlineLevel="0" collapsed="false">
      <c r="A13" s="3"/>
      <c r="B13" s="4"/>
      <c r="C13" s="5"/>
      <c r="D13" s="5"/>
      <c r="E13" s="5"/>
      <c r="F13" s="5"/>
    </row>
    <row r="14" customFormat="false" ht="15" hidden="false" customHeight="false" outlineLevel="0" collapsed="false">
      <c r="A14" s="3"/>
      <c r="B14" s="4"/>
      <c r="C14" s="5"/>
      <c r="D14" s="5"/>
      <c r="E14" s="5"/>
      <c r="F14" s="5"/>
    </row>
    <row r="15" customFormat="false" ht="34.5" hidden="false" customHeight="true" outlineLevel="0" collapsed="false">
      <c r="A15" s="6" t="s">
        <v>76</v>
      </c>
      <c r="B15" s="6"/>
      <c r="C15" s="6"/>
      <c r="D15" s="6"/>
      <c r="E15" s="6"/>
      <c r="F15" s="6"/>
    </row>
    <row r="16" customFormat="false" ht="34.5" hidden="false" customHeight="true" outlineLevel="0" collapsed="false">
      <c r="A16" s="6" t="s">
        <v>77</v>
      </c>
      <c r="B16" s="6"/>
      <c r="C16" s="6"/>
      <c r="D16" s="6"/>
      <c r="E16" s="6"/>
      <c r="F16" s="6"/>
    </row>
    <row r="17" customFormat="false" ht="15" hidden="false" customHeight="false" outlineLevel="0" collapsed="false">
      <c r="A17" s="3"/>
      <c r="B17" s="4"/>
      <c r="C17" s="5"/>
      <c r="D17" s="5"/>
      <c r="E17" s="5"/>
      <c r="F17" s="5"/>
    </row>
    <row r="18" customFormat="false" ht="34.5" hidden="false" customHeight="true" outlineLevel="0" collapsed="false">
      <c r="A18" s="6" t="s">
        <v>78</v>
      </c>
      <c r="B18" s="6"/>
      <c r="C18" s="6"/>
      <c r="D18" s="6"/>
      <c r="E18" s="6"/>
      <c r="F18" s="6"/>
    </row>
  </sheetData>
  <mergeCells count="11">
    <mergeCell ref="A1:F1"/>
    <mergeCell ref="A2:F3"/>
    <mergeCell ref="C5:F5"/>
    <mergeCell ref="C6:F6"/>
    <mergeCell ref="C7:F7"/>
    <mergeCell ref="C10:F10"/>
    <mergeCell ref="C11:F11"/>
    <mergeCell ref="C12:F12"/>
    <mergeCell ref="A15:F15"/>
    <mergeCell ref="A16:F16"/>
    <mergeCell ref="A18:F18"/>
  </mergeCells>
  <dataValidations count="2">
    <dataValidation allowBlank="false" error="Check the cell note and use fictional values." errorStyle="stop" errorTitle="Use a number in the allowed range" operator="between" showDropDown="false" showErrorMessage="true" showInputMessage="false" sqref="B5:B6" type="decimal">
      <formula1>0</formula1>
      <formula2>1000000000</formula2>
    </dataValidation>
    <dataValidation allowBlank="false" error="Choose a listed option." errorStyle="stop" operator="between" showDropDown="false" showErrorMessage="true" showInputMessage="false" sqref="B7" type="list">
      <formula1>"Yes,No"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&amp;CArc Ledger | Teaching illustration | 2026&amp;RPage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3"/>
    <col collapsed="false" customWidth="true" hidden="false" outlineLevel="0" max="2" min="2" style="0" width="22"/>
    <col collapsed="false" customWidth="true" hidden="false" outlineLevel="0" max="3" min="3" style="0" width="20"/>
    <col collapsed="false" customWidth="true" hidden="false" outlineLevel="0" max="5" min="4" style="0" width="23"/>
    <col collapsed="false" customWidth="true" hidden="false" outlineLevel="0" max="6" min="6" style="0" width="18"/>
  </cols>
  <sheetData>
    <row r="1" customFormat="false" ht="37.5" hidden="false" customHeight="true" outlineLevel="0" collapsed="false">
      <c r="A1" s="1" t="s">
        <v>79</v>
      </c>
      <c r="B1" s="1"/>
      <c r="C1" s="1"/>
      <c r="D1" s="1"/>
      <c r="E1" s="1"/>
      <c r="F1" s="1"/>
    </row>
    <row r="2" customFormat="false" ht="24.75" hidden="false" customHeight="true" outlineLevel="0" collapsed="false">
      <c r="A2" s="2" t="s">
        <v>80</v>
      </c>
      <c r="B2" s="2"/>
      <c r="C2" s="2"/>
      <c r="D2" s="2"/>
      <c r="E2" s="2"/>
      <c r="F2" s="2"/>
    </row>
    <row r="3" customFormat="false" ht="19.5" hidden="false" customHeight="true" outlineLevel="0" collapsed="false">
      <c r="A3" s="2"/>
      <c r="B3" s="2"/>
      <c r="C3" s="2"/>
      <c r="D3" s="2"/>
      <c r="E3" s="2"/>
      <c r="F3" s="2"/>
    </row>
    <row r="4" customFormat="false" ht="15" hidden="false" customHeight="false" outlineLevel="0" collapsed="false">
      <c r="A4" s="3"/>
      <c r="B4" s="4"/>
      <c r="C4" s="5"/>
      <c r="D4" s="5"/>
      <c r="E4" s="5"/>
      <c r="F4" s="5"/>
    </row>
    <row r="5" customFormat="false" ht="33.75" hidden="false" customHeight="true" outlineLevel="0" collapsed="false">
      <c r="A5" s="3" t="s">
        <v>81</v>
      </c>
      <c r="B5" s="11" t="n">
        <v>1440</v>
      </c>
      <c r="C5" s="2" t="s">
        <v>82</v>
      </c>
      <c r="D5" s="2"/>
      <c r="E5" s="2"/>
      <c r="F5" s="2"/>
    </row>
    <row r="6" customFormat="false" ht="33.75" hidden="false" customHeight="true" outlineLevel="0" collapsed="false">
      <c r="A6" s="3" t="s">
        <v>83</v>
      </c>
      <c r="B6" s="16" t="n">
        <v>0.7</v>
      </c>
      <c r="C6" s="2" t="s">
        <v>84</v>
      </c>
      <c r="D6" s="2"/>
      <c r="E6" s="2"/>
      <c r="F6" s="2"/>
    </row>
    <row r="7" customFormat="false" ht="15" hidden="false" customHeight="false" outlineLevel="0" collapsed="false">
      <c r="A7" s="3"/>
      <c r="B7" s="4"/>
      <c r="C7" s="5"/>
      <c r="D7" s="5"/>
      <c r="E7" s="5"/>
      <c r="F7" s="5"/>
    </row>
    <row r="8" customFormat="false" ht="33.75" hidden="false" customHeight="true" outlineLevel="0" collapsed="false">
      <c r="A8" s="3" t="s">
        <v>85</v>
      </c>
      <c r="B8" s="10" t="n">
        <f aca="false">IF(AND(AND(AND(ISNUMBER(B5),B5&gt;=0),AND(ISNUMBER(B6),B6&gt;=0),AND(ISNUMBER(B11),B11&gt;=0),AND(ISNUMBER(B12),B12&gt;=0)),B6&lt;=1,B12&lt;=1),B5*B6,"Complete valid inputs")</f>
        <v>1008</v>
      </c>
      <c r="C8" s="2" t="s">
        <v>86</v>
      </c>
      <c r="D8" s="2"/>
      <c r="E8" s="2"/>
      <c r="F8" s="2"/>
    </row>
    <row r="9" customFormat="false" ht="15" hidden="false" customHeight="false" outlineLevel="0" collapsed="false">
      <c r="A9" s="3"/>
      <c r="B9" s="4"/>
      <c r="C9" s="5"/>
      <c r="D9" s="5"/>
      <c r="E9" s="5"/>
      <c r="F9" s="5"/>
    </row>
    <row r="10" customFormat="false" ht="15" hidden="false" customHeight="false" outlineLevel="0" collapsed="false">
      <c r="A10" s="3"/>
      <c r="B10" s="4"/>
      <c r="C10" s="5"/>
      <c r="D10" s="5"/>
      <c r="E10" s="5"/>
      <c r="F10" s="5"/>
    </row>
    <row r="11" customFormat="false" ht="33.75" hidden="false" customHeight="true" outlineLevel="0" collapsed="false">
      <c r="A11" s="3" t="s">
        <v>87</v>
      </c>
      <c r="B11" s="11" t="n">
        <v>2400</v>
      </c>
      <c r="C11" s="2" t="s">
        <v>88</v>
      </c>
      <c r="D11" s="2"/>
      <c r="E11" s="2"/>
      <c r="F11" s="2"/>
    </row>
    <row r="12" customFormat="false" ht="33.75" hidden="false" customHeight="true" outlineLevel="0" collapsed="false">
      <c r="A12" s="3" t="s">
        <v>89</v>
      </c>
      <c r="B12" s="16" t="n">
        <v>0.8</v>
      </c>
      <c r="C12" s="2" t="s">
        <v>90</v>
      </c>
      <c r="D12" s="2"/>
      <c r="E12" s="2"/>
      <c r="F12" s="2"/>
    </row>
    <row r="13" customFormat="false" ht="15" hidden="false" customHeight="false" outlineLevel="0" collapsed="false">
      <c r="A13" s="3"/>
      <c r="B13" s="4"/>
      <c r="C13" s="5"/>
      <c r="D13" s="5"/>
      <c r="E13" s="5"/>
      <c r="F13" s="5"/>
    </row>
    <row r="14" customFormat="false" ht="33.75" hidden="false" customHeight="true" outlineLevel="0" collapsed="false">
      <c r="A14" s="3" t="s">
        <v>91</v>
      </c>
      <c r="B14" s="10" t="n">
        <f aca="false">IF(AND(AND(AND(ISNUMBER(B5),B5&gt;=0),AND(ISNUMBER(B6),B6&gt;=0),AND(ISNUMBER(B11),B11&gt;=0),AND(ISNUMBER(B12),B12&gt;=0)),B6&lt;=1,B12&lt;=1),B11*B12,"Complete valid inputs")</f>
        <v>1920</v>
      </c>
      <c r="C14" s="2" t="s">
        <v>92</v>
      </c>
      <c r="D14" s="2"/>
      <c r="E14" s="2"/>
      <c r="F14" s="2"/>
    </row>
    <row r="15" customFormat="false" ht="15" hidden="false" customHeight="false" outlineLevel="0" collapsed="false">
      <c r="A15" s="3"/>
      <c r="B15" s="4"/>
      <c r="C15" s="5"/>
      <c r="D15" s="5"/>
      <c r="E15" s="5"/>
      <c r="F15" s="5"/>
    </row>
    <row r="16" customFormat="false" ht="15" hidden="false" customHeight="false" outlineLevel="0" collapsed="false">
      <c r="A16" s="3"/>
      <c r="B16" s="4"/>
      <c r="C16" s="5"/>
      <c r="D16" s="5"/>
      <c r="E16" s="5"/>
      <c r="F16" s="5"/>
    </row>
    <row r="17" customFormat="false" ht="34.5" hidden="false" customHeight="true" outlineLevel="0" collapsed="false">
      <c r="A17" s="6" t="s">
        <v>93</v>
      </c>
      <c r="B17" s="6"/>
      <c r="C17" s="6"/>
      <c r="D17" s="6"/>
      <c r="E17" s="6"/>
      <c r="F17" s="6"/>
    </row>
    <row r="18" customFormat="false" ht="34.5" hidden="false" customHeight="true" outlineLevel="0" collapsed="false">
      <c r="A18" s="6" t="s">
        <v>94</v>
      </c>
      <c r="B18" s="6"/>
      <c r="C18" s="6"/>
      <c r="D18" s="6"/>
      <c r="E18" s="6"/>
      <c r="F18" s="6"/>
    </row>
  </sheetData>
  <mergeCells count="10">
    <mergeCell ref="A1:F1"/>
    <mergeCell ref="A2:F3"/>
    <mergeCell ref="C5:F5"/>
    <mergeCell ref="C6:F6"/>
    <mergeCell ref="C8:F8"/>
    <mergeCell ref="C11:F11"/>
    <mergeCell ref="C12:F12"/>
    <mergeCell ref="C14:F14"/>
    <mergeCell ref="A17:F17"/>
    <mergeCell ref="A18:F18"/>
  </mergeCells>
  <dataValidations count="4">
    <dataValidation allowBlank="false" error="Check the cell note and use fictional values." errorStyle="stop" errorTitle="Use a number in the allowed range" operator="between" showDropDown="false" showErrorMessage="true" showInputMessage="false" sqref="B5" type="decimal">
      <formula1>0</formula1>
      <formula2>1000000000</formula2>
    </dataValidation>
    <dataValidation allowBlank="false" error="Check the cell note and use fictional values." errorStyle="stop" errorTitle="Use a number in the allowed range" operator="between" showDropDown="false" showErrorMessage="true" showInputMessage="false" sqref="B11" type="decimal">
      <formula1>0</formula1>
      <formula2>1000000000</formula2>
    </dataValidation>
    <dataValidation allowBlank="false" error="Check the cell note and use fictional values." errorStyle="stop" errorTitle="Use a number in the allowed range" operator="between" showDropDown="false" showErrorMessage="true" showInputMessage="false" sqref="B6" type="decimal">
      <formula1>0</formula1>
      <formula2>1</formula2>
    </dataValidation>
    <dataValidation allowBlank="false" error="Check the cell note and use fictional values." errorStyle="stop" errorTitle="Use a number in the allowed range" operator="between" showDropDown="false" showErrorMessage="true" showInputMessage="false" sqref="B12" type="decimal">
      <formula1>0</formula1>
      <formula2>1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&amp;CArc Ledger | Teaching illustration | 2026&amp;RPage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3"/>
    <col collapsed="false" customWidth="true" hidden="false" outlineLevel="0" max="2" min="2" style="0" width="22"/>
    <col collapsed="false" customWidth="true" hidden="false" outlineLevel="0" max="3" min="3" style="0" width="20"/>
    <col collapsed="false" customWidth="true" hidden="false" outlineLevel="0" max="5" min="4" style="0" width="23"/>
    <col collapsed="false" customWidth="true" hidden="false" outlineLevel="0" max="6" min="6" style="0" width="18"/>
  </cols>
  <sheetData>
    <row r="1" customFormat="false" ht="37.5" hidden="false" customHeight="true" outlineLevel="0" collapsed="false">
      <c r="A1" s="1" t="s">
        <v>95</v>
      </c>
      <c r="B1" s="1"/>
      <c r="C1" s="1"/>
      <c r="D1" s="1"/>
      <c r="E1" s="1"/>
      <c r="F1" s="1"/>
    </row>
    <row r="2" customFormat="false" ht="24.75" hidden="false" customHeight="true" outlineLevel="0" collapsed="false">
      <c r="A2" s="2" t="s">
        <v>96</v>
      </c>
      <c r="B2" s="2"/>
      <c r="C2" s="2"/>
      <c r="D2" s="2"/>
      <c r="E2" s="2"/>
      <c r="F2" s="2"/>
    </row>
    <row r="3" customFormat="false" ht="19.5" hidden="false" customHeight="true" outlineLevel="0" collapsed="false">
      <c r="A3" s="2"/>
      <c r="B3" s="2"/>
      <c r="C3" s="2"/>
      <c r="D3" s="2"/>
      <c r="E3" s="2"/>
      <c r="F3" s="2"/>
    </row>
    <row r="4" customFormat="false" ht="15" hidden="false" customHeight="false" outlineLevel="0" collapsed="false">
      <c r="A4" s="3"/>
      <c r="B4" s="4"/>
      <c r="C4" s="5"/>
      <c r="D4" s="5"/>
      <c r="E4" s="5"/>
      <c r="F4" s="5"/>
    </row>
    <row r="5" customFormat="false" ht="33.75" hidden="false" customHeight="true" outlineLevel="0" collapsed="false">
      <c r="A5" s="3" t="s">
        <v>97</v>
      </c>
      <c r="B5" s="11" t="n">
        <v>13000</v>
      </c>
      <c r="C5" s="2" t="s">
        <v>98</v>
      </c>
      <c r="D5" s="2"/>
      <c r="E5" s="2"/>
      <c r="F5" s="2"/>
    </row>
    <row r="6" customFormat="false" ht="33.75" hidden="false" customHeight="true" outlineLevel="0" collapsed="false">
      <c r="A6" s="3" t="s">
        <v>99</v>
      </c>
      <c r="B6" s="11" t="n">
        <v>10000</v>
      </c>
      <c r="C6" s="2" t="s">
        <v>100</v>
      </c>
      <c r="D6" s="2"/>
      <c r="E6" s="2"/>
      <c r="F6" s="2"/>
    </row>
    <row r="7" customFormat="false" ht="33.75" hidden="false" customHeight="true" outlineLevel="0" collapsed="false">
      <c r="A7" s="3" t="s">
        <v>101</v>
      </c>
      <c r="B7" s="11" t="n">
        <v>90000</v>
      </c>
      <c r="C7" s="2" t="s">
        <v>102</v>
      </c>
      <c r="D7" s="2"/>
      <c r="E7" s="2"/>
      <c r="F7" s="2"/>
    </row>
    <row r="8" customFormat="false" ht="33.75" hidden="false" customHeight="true" outlineLevel="0" collapsed="false">
      <c r="A8" s="3" t="s">
        <v>103</v>
      </c>
      <c r="B8" s="14" t="s">
        <v>104</v>
      </c>
      <c r="C8" s="2" t="s">
        <v>105</v>
      </c>
      <c r="D8" s="2"/>
      <c r="E8" s="2"/>
      <c r="F8" s="2"/>
    </row>
    <row r="9" customFormat="false" ht="33.75" hidden="false" customHeight="true" outlineLevel="0" collapsed="false">
      <c r="A9" s="3" t="s">
        <v>106</v>
      </c>
      <c r="B9" s="11" t="n">
        <v>2000</v>
      </c>
      <c r="C9" s="2" t="s">
        <v>107</v>
      </c>
      <c r="D9" s="2"/>
      <c r="E9" s="2"/>
      <c r="F9" s="2"/>
    </row>
    <row r="10" customFormat="false" ht="33.75" hidden="false" customHeight="true" outlineLevel="0" collapsed="false">
      <c r="A10" s="3" t="s">
        <v>108</v>
      </c>
      <c r="B10" s="11" t="n">
        <v>0</v>
      </c>
      <c r="C10" s="2" t="s">
        <v>109</v>
      </c>
      <c r="D10" s="2"/>
      <c r="E10" s="2"/>
      <c r="F10" s="2"/>
    </row>
    <row r="11" customFormat="false" ht="33.75" hidden="false" customHeight="true" outlineLevel="0" collapsed="false">
      <c r="A11" s="3" t="s">
        <v>110</v>
      </c>
      <c r="B11" s="14" t="s">
        <v>68</v>
      </c>
      <c r="C11" s="2" t="s">
        <v>111</v>
      </c>
      <c r="D11" s="2"/>
      <c r="E11" s="2"/>
      <c r="F11" s="2"/>
    </row>
    <row r="12" customFormat="false" ht="15" hidden="false" customHeight="false" outlineLevel="0" collapsed="false">
      <c r="A12" s="3"/>
      <c r="B12" s="4"/>
      <c r="C12" s="5"/>
      <c r="D12" s="5"/>
      <c r="E12" s="5"/>
      <c r="F12" s="5"/>
    </row>
    <row r="13" customFormat="false" ht="15" hidden="false" customHeight="false" outlineLevel="0" collapsed="false">
      <c r="A13" s="3"/>
      <c r="B13" s="4"/>
      <c r="C13" s="5"/>
      <c r="D13" s="5"/>
      <c r="E13" s="5"/>
      <c r="F13" s="5"/>
    </row>
    <row r="14" customFormat="false" ht="15" hidden="false" customHeight="false" outlineLevel="0" collapsed="false">
      <c r="A14" s="3"/>
      <c r="B14" s="4"/>
      <c r="C14" s="5"/>
      <c r="D14" s="5"/>
      <c r="E14" s="5"/>
      <c r="F14" s="5"/>
    </row>
    <row r="15" customFormat="false" ht="33.75" hidden="false" customHeight="true" outlineLevel="0" collapsed="false">
      <c r="A15" s="3" t="s">
        <v>112</v>
      </c>
      <c r="B15" s="17" t="n">
        <f aca="false">IF(AND(AND(AND(ISNUMBER(B5),B5&gt;=0),AND(ISNUMBER(B9),B9&gt;=0),AND(ISNUMBER(B10),B10&gt;=0)),OR(B8="Other",B8="MFS"),OR(B11="Yes",B11="No"),OR(B11="No",AND(AND(ISNUMBER(B6),B6&gt;=0),AND(ISNUMBER(B7))))),IF(B7&gt;IF(B8="MFS",Rates!B10,Rates!B9),Rates!B8,Rates!B7),"Complete valid inputs")</f>
        <v>1</v>
      </c>
      <c r="C15" s="2" t="s">
        <v>113</v>
      </c>
      <c r="D15" s="2"/>
      <c r="E15" s="2"/>
      <c r="F15" s="2"/>
    </row>
    <row r="16" customFormat="false" ht="33.75" hidden="false" customHeight="true" outlineLevel="0" collapsed="false">
      <c r="A16" s="3" t="s">
        <v>114</v>
      </c>
      <c r="B16" s="15" t="n">
        <f aca="false">IF(AND(AND(AND(ISNUMBER(B5),B5&gt;=0),AND(ISNUMBER(B9),B9&gt;=0),AND(ISNUMBER(B10),B10&gt;=0)),OR(B8="Other",B8="MFS"),OR(B11="Yes",B11="No"),OR(B11="No",AND(AND(ISNUMBER(B6),B6&gt;=0),AND(ISNUMBER(B7))))),B5*Rates!B6,"Complete valid inputs")</f>
        <v>11700</v>
      </c>
      <c r="C16" s="2" t="s">
        <v>115</v>
      </c>
      <c r="D16" s="2"/>
      <c r="E16" s="2"/>
      <c r="F16" s="2"/>
    </row>
    <row r="17" customFormat="false" ht="33.75" hidden="false" customHeight="true" outlineLevel="0" collapsed="false">
      <c r="A17" s="3" t="s">
        <v>116</v>
      </c>
      <c r="B17" s="10" t="n">
        <f aca="false">IF(AND(AND(AND(ISNUMBER(B5),B5&gt;=0),AND(ISNUMBER(B9),B9&gt;=0),AND(ISNUMBER(B10),B10&gt;=0)),OR(B8="Other",B8="MFS"),OR(B11="Yes",B11="No"),OR(B11="No",AND(AND(ISNUMBER(B6),B6&gt;=0),AND(ISNUMBER(B7))))),IF(B11="Yes",B6*B15,""),"Complete valid inputs")</f>
        <v>10000</v>
      </c>
      <c r="C17" s="2" t="s">
        <v>117</v>
      </c>
      <c r="D17" s="2"/>
      <c r="E17" s="2"/>
      <c r="F17" s="2"/>
    </row>
    <row r="18" customFormat="false" ht="33.75" hidden="false" customHeight="true" outlineLevel="0" collapsed="false">
      <c r="A18" s="3" t="s">
        <v>118</v>
      </c>
      <c r="B18" s="10" t="n">
        <f aca="false">IF(AND(AND(AND(ISNUMBER(B5),B5&gt;=0),AND(ISNUMBER(B9),B9&gt;=0),AND(ISNUMBER(B10),B10&gt;=0)),OR(B8="Other",B8="MFS"),OR(B11="Yes",B11="No"),OR(B11="No",AND(AND(ISNUMBER(B6),B6&gt;=0),AND(ISNUMBER(B7))))),IF(B11="Yes",MIN(B16,B17),B16),"Complete valid inputs")</f>
        <v>10000</v>
      </c>
      <c r="C18" s="2" t="s">
        <v>119</v>
      </c>
      <c r="D18" s="2"/>
      <c r="E18" s="2"/>
      <c r="F18" s="2"/>
    </row>
    <row r="19" customFormat="false" ht="33.75" hidden="false" customHeight="true" outlineLevel="0" collapsed="false">
      <c r="A19" s="3" t="s">
        <v>120</v>
      </c>
      <c r="B19" s="10" t="n">
        <f aca="false">IF(AND(AND(AND(ISNUMBER(B5),B5&gt;=0),AND(ISNUMBER(B9),B9&gt;=0),AND(ISNUMBER(B10),B10&gt;=0)),OR(B8="Other",B8="MFS"),OR(B11="Yes",B11="No"),OR(B11="No",AND(AND(ISNUMBER(B6),B6&gt;=0),AND(ISNUMBER(B7))))),MAX(0,B18-B9),"Complete valid inputs")</f>
        <v>8000</v>
      </c>
      <c r="C19" s="2" t="s">
        <v>121</v>
      </c>
      <c r="D19" s="2"/>
      <c r="E19" s="2"/>
      <c r="F19" s="2"/>
    </row>
    <row r="20" customFormat="false" ht="33.75" hidden="false" customHeight="true" outlineLevel="0" collapsed="false">
      <c r="A20" s="3" t="s">
        <v>122</v>
      </c>
      <c r="B20" s="10" t="n">
        <f aca="false">IF(AND(AND(AND(ISNUMBER(B5),B5&gt;=0),AND(ISNUMBER(B9),B9&gt;=0),AND(ISNUMBER(B10),B10&gt;=0)),OR(B8="Other",B8="MFS"),OR(B11="Yes",B11="No"),OR(B11="No",AND(AND(ISNUMBER(B6),B6&gt;=0),AND(ISNUMBER(B7))))),MAX(0,B19-B10),"Complete valid inputs")</f>
        <v>8000</v>
      </c>
      <c r="C20" s="2" t="s">
        <v>123</v>
      </c>
      <c r="D20" s="2"/>
      <c r="E20" s="2"/>
      <c r="F20" s="2"/>
    </row>
    <row r="21" customFormat="false" ht="33.75" hidden="false" customHeight="true" outlineLevel="0" collapsed="false">
      <c r="A21" s="3" t="s">
        <v>124</v>
      </c>
      <c r="B21" s="18" t="str">
        <f aca="false">IF(AND(AND(AND(ISNUMBER(B5),B5&gt;=0),AND(ISNUMBER(B9),B9&gt;=0),AND(ISNUMBER(B10),B10&gt;=0)),OR(B8="Other",B8="MFS"),OR(B11="Yes",B11="No"),OR(B11="No",AND(AND(ISNUMBER(B6),B6&gt;=0),AND(ISNUMBER(B7))))),IF(AND(B5-B9&gt;=Rates!B11,B19&gt;0),"Yes - review timing","No - review exceptions"),"Complete valid inputs")</f>
        <v>Yes - review timing</v>
      </c>
      <c r="C21" s="2" t="s">
        <v>125</v>
      </c>
      <c r="D21" s="2"/>
      <c r="E21" s="2"/>
      <c r="F21" s="2"/>
    </row>
    <row r="22" customFormat="false" ht="33.75" hidden="false" customHeight="true" outlineLevel="0" collapsed="false">
      <c r="A22" s="3" t="s">
        <v>126</v>
      </c>
      <c r="B22" s="15" t="n">
        <f aca="false">IF(AND(AND(AND(ISNUMBER(B5),B5&gt;=0),AND(ISNUMBER(B9),B9&gt;=0),AND(ISNUMBER(B10),B10&gt;=0)),OR(B8="Other",B8="MFS"),OR(B11="Yes",B11="No"),OR(B11="No",AND(AND(ISNUMBER(B6),B6&gt;=0),AND(ISNUMBER(B7))))),B19*Rates!B12,"Complete valid inputs")</f>
        <v>2000</v>
      </c>
      <c r="C22" s="2" t="s">
        <v>127</v>
      </c>
      <c r="D22" s="2"/>
      <c r="E22" s="2"/>
      <c r="F22" s="2"/>
    </row>
    <row r="23" customFormat="false" ht="15" hidden="false" customHeight="false" outlineLevel="0" collapsed="false">
      <c r="A23" s="3"/>
      <c r="B23" s="4"/>
      <c r="C23" s="5"/>
      <c r="D23" s="5"/>
      <c r="E23" s="5"/>
      <c r="F23" s="5"/>
    </row>
    <row r="24" customFormat="false" ht="34.5" hidden="false" customHeight="true" outlineLevel="0" collapsed="false">
      <c r="A24" s="6" t="s">
        <v>128</v>
      </c>
      <c r="B24" s="6"/>
      <c r="C24" s="6"/>
      <c r="D24" s="6"/>
      <c r="E24" s="6"/>
      <c r="F24" s="6"/>
    </row>
    <row r="25" customFormat="false" ht="34.5" hidden="false" customHeight="true" outlineLevel="0" collapsed="false">
      <c r="A25" s="6" t="s">
        <v>129</v>
      </c>
      <c r="B25" s="6"/>
      <c r="C25" s="6"/>
      <c r="D25" s="6"/>
      <c r="E25" s="6"/>
      <c r="F25" s="6"/>
    </row>
  </sheetData>
  <mergeCells count="19">
    <mergeCell ref="A1:F1"/>
    <mergeCell ref="A2:F3"/>
    <mergeCell ref="C5:F5"/>
    <mergeCell ref="C6:F6"/>
    <mergeCell ref="C7:F7"/>
    <mergeCell ref="C8:F8"/>
    <mergeCell ref="C9:F9"/>
    <mergeCell ref="C10:F10"/>
    <mergeCell ref="C11:F11"/>
    <mergeCell ref="C15:F15"/>
    <mergeCell ref="C16:F16"/>
    <mergeCell ref="C17:F17"/>
    <mergeCell ref="C18:F18"/>
    <mergeCell ref="C19:F19"/>
    <mergeCell ref="C20:F20"/>
    <mergeCell ref="C21:F21"/>
    <mergeCell ref="C22:F22"/>
    <mergeCell ref="A24:F24"/>
    <mergeCell ref="A25:F25"/>
  </mergeCells>
  <dataValidations count="5">
    <dataValidation allowBlank="false" error="Check the cell note and use fictional values." errorStyle="stop" errorTitle="Use a number in the allowed range" operator="between" showDropDown="false" showErrorMessage="true" showInputMessage="false" sqref="B5:B6" type="decimal">
      <formula1>0</formula1>
      <formula2>1000000000</formula2>
    </dataValidation>
    <dataValidation allowBlank="false" error="Check the cell note and use fictional values." errorStyle="stop" errorTitle="Use a number in the allowed range" operator="between" showDropDown="false" showErrorMessage="true" showInputMessage="false" sqref="B7" type="decimal">
      <formula1>-1000000000</formula1>
      <formula2>1000000000</formula2>
    </dataValidation>
    <dataValidation allowBlank="false" error="Check the cell note and use fictional values." errorStyle="stop" errorTitle="Use a number in the allowed range" operator="between" showDropDown="false" showErrorMessage="true" showInputMessage="false" sqref="B9:B10" type="decimal">
      <formula1>0</formula1>
      <formula2>1000000000</formula2>
    </dataValidation>
    <dataValidation allowBlank="false" error="Choose a listed option." errorStyle="stop" operator="between" showDropDown="false" showErrorMessage="true" showInputMessage="false" sqref="B8" type="list">
      <formula1>"Other,MFS"</formula1>
      <formula2>0</formula2>
    </dataValidation>
    <dataValidation allowBlank="false" error="Choose a listed option." errorStyle="stop" operator="between" showDropDown="false" showErrorMessage="true" showInputMessage="false" sqref="B11" type="list">
      <formula1>"Yes,No"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&amp;CArc Ledger | Teaching illustration | 2026&amp;RPage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3"/>
    <col collapsed="false" customWidth="true" hidden="false" outlineLevel="0" max="2" min="2" style="0" width="22"/>
    <col collapsed="false" customWidth="true" hidden="false" outlineLevel="0" max="3" min="3" style="0" width="20"/>
    <col collapsed="false" customWidth="true" hidden="false" outlineLevel="0" max="5" min="4" style="0" width="23"/>
    <col collapsed="false" customWidth="true" hidden="false" outlineLevel="0" max="6" min="6" style="0" width="18"/>
  </cols>
  <sheetData>
    <row r="1" customFormat="false" ht="37.5" hidden="false" customHeight="true" outlineLevel="0" collapsed="false">
      <c r="A1" s="1" t="s">
        <v>130</v>
      </c>
      <c r="B1" s="1"/>
      <c r="C1" s="1"/>
      <c r="D1" s="1"/>
      <c r="E1" s="1"/>
      <c r="F1" s="1"/>
    </row>
    <row r="2" customFormat="false" ht="24.75" hidden="false" customHeight="true" outlineLevel="0" collapsed="false">
      <c r="A2" s="2" t="s">
        <v>131</v>
      </c>
      <c r="B2" s="2"/>
      <c r="C2" s="2"/>
      <c r="D2" s="2"/>
      <c r="E2" s="2"/>
      <c r="F2" s="2"/>
    </row>
    <row r="3" customFormat="false" ht="19.5" hidden="false" customHeight="true" outlineLevel="0" collapsed="false">
      <c r="A3" s="2"/>
      <c r="B3" s="2"/>
      <c r="C3" s="2"/>
      <c r="D3" s="2"/>
      <c r="E3" s="2"/>
      <c r="F3" s="2"/>
    </row>
    <row r="4" customFormat="false" ht="15" hidden="false" customHeight="false" outlineLevel="0" collapsed="false">
      <c r="A4" s="3"/>
      <c r="B4" s="4"/>
      <c r="C4" s="5"/>
      <c r="D4" s="5"/>
      <c r="E4" s="5"/>
      <c r="F4" s="5"/>
    </row>
    <row r="5" customFormat="false" ht="33.75" hidden="false" customHeight="true" outlineLevel="0" collapsed="false">
      <c r="A5" s="3" t="s">
        <v>132</v>
      </c>
      <c r="B5" s="11" t="n">
        <v>6000</v>
      </c>
      <c r="C5" s="2" t="s">
        <v>133</v>
      </c>
      <c r="D5" s="2"/>
      <c r="E5" s="2"/>
      <c r="F5" s="2"/>
    </row>
    <row r="6" customFormat="false" ht="33.75" hidden="false" customHeight="true" outlineLevel="0" collapsed="false">
      <c r="A6" s="3" t="s">
        <v>134</v>
      </c>
      <c r="B6" s="11" t="n">
        <v>1000</v>
      </c>
      <c r="C6" s="2" t="s">
        <v>135</v>
      </c>
      <c r="D6" s="2"/>
      <c r="E6" s="2"/>
      <c r="F6" s="2"/>
    </row>
    <row r="7" customFormat="false" ht="33.75" hidden="false" customHeight="true" outlineLevel="0" collapsed="false">
      <c r="A7" s="3" t="s">
        <v>136</v>
      </c>
      <c r="B7" s="14" t="s">
        <v>104</v>
      </c>
      <c r="C7" s="2" t="s">
        <v>137</v>
      </c>
      <c r="D7" s="2"/>
      <c r="E7" s="2"/>
      <c r="F7" s="2"/>
    </row>
    <row r="8" customFormat="false" ht="15" hidden="false" customHeight="false" outlineLevel="0" collapsed="false">
      <c r="A8" s="3"/>
      <c r="B8" s="4"/>
      <c r="C8" s="5"/>
      <c r="D8" s="5"/>
      <c r="E8" s="5"/>
      <c r="F8" s="5"/>
    </row>
    <row r="9" customFormat="false" ht="15" hidden="false" customHeight="false" outlineLevel="0" collapsed="false">
      <c r="A9" s="3"/>
      <c r="B9" s="4"/>
      <c r="C9" s="5"/>
      <c r="D9" s="5"/>
      <c r="E9" s="5"/>
      <c r="F9" s="5"/>
    </row>
    <row r="10" customFormat="false" ht="33.75" hidden="false" customHeight="true" outlineLevel="0" collapsed="false">
      <c r="A10" s="3" t="s">
        <v>138</v>
      </c>
      <c r="B10" s="10" t="n">
        <f aca="false">IF(AND(AND(AND(ISNUMBER(B5),B5&gt;=0),AND(ISNUMBER(B6),B6&gt;=0)),OR(B7="Other",B7="MFS")),MAX(0,B5-B6),"Complete valid inputs")</f>
        <v>5000</v>
      </c>
      <c r="C10" s="2" t="s">
        <v>139</v>
      </c>
      <c r="D10" s="2"/>
      <c r="E10" s="2"/>
      <c r="F10" s="2"/>
    </row>
    <row r="11" customFormat="false" ht="33.75" hidden="false" customHeight="true" outlineLevel="0" collapsed="false">
      <c r="A11" s="3" t="s">
        <v>140</v>
      </c>
      <c r="B11" s="18" t="str">
        <f aca="false">IF(AND(AND(AND(ISNUMBER(B5),B5&gt;=0),AND(ISNUMBER(B6),B6&gt;=0)),OR(B7="Other",B7="MFS")),IF(B10&gt;=IF(B7="MFS",Rates!B18,Rates!B17),"Yes - review timing","Below general threshold"),"Complete valid inputs")</f>
        <v>Yes - review timing</v>
      </c>
      <c r="C11" s="2" t="s">
        <v>141</v>
      </c>
      <c r="D11" s="2"/>
      <c r="E11" s="2"/>
      <c r="F11" s="2"/>
    </row>
    <row r="12" customFormat="false" ht="15" hidden="false" customHeight="false" outlineLevel="0" collapsed="false">
      <c r="A12" s="3"/>
      <c r="B12" s="4"/>
      <c r="C12" s="5"/>
      <c r="D12" s="5"/>
      <c r="E12" s="5"/>
      <c r="F12" s="5"/>
    </row>
    <row r="13" customFormat="false" ht="15" hidden="false" customHeight="false" outlineLevel="0" collapsed="false">
      <c r="A13" s="3"/>
      <c r="B13" s="4"/>
      <c r="C13" s="5"/>
      <c r="D13" s="5"/>
      <c r="E13" s="5"/>
      <c r="F13" s="5"/>
    </row>
    <row r="14" customFormat="false" ht="33.75" hidden="false" customHeight="true" outlineLevel="0" collapsed="false">
      <c r="A14" s="3" t="s">
        <v>142</v>
      </c>
      <c r="B14" s="15" t="n">
        <f aca="false">IF(AND(AND(AND(ISNUMBER(B5),B5&gt;=0),AND(ISNUMBER(B6),B6&gt;=0)),OR(B7="Other",B7="MFS")),$B$10*Rates!B13,"Complete valid inputs")</f>
        <v>1500</v>
      </c>
      <c r="C14" s="2" t="s">
        <v>143</v>
      </c>
      <c r="D14" s="2"/>
      <c r="E14" s="2"/>
      <c r="F14" s="2"/>
    </row>
    <row r="15" customFormat="false" ht="33.75" hidden="false" customHeight="true" outlineLevel="0" collapsed="false">
      <c r="A15" s="3" t="s">
        <v>144</v>
      </c>
      <c r="B15" s="15" t="n">
        <f aca="false">IF(AND(AND(AND(ISNUMBER(B5),B5&gt;=0),AND(ISNUMBER(B6),B6&gt;=0)),OR(B7="Other",B7="MFS")),$B$10*Rates!B14,"Complete valid inputs")</f>
        <v>2000</v>
      </c>
      <c r="C15" s="2" t="s">
        <v>143</v>
      </c>
      <c r="D15" s="2"/>
      <c r="E15" s="2"/>
      <c r="F15" s="2"/>
    </row>
    <row r="16" customFormat="false" ht="33.75" hidden="false" customHeight="true" outlineLevel="0" collapsed="false">
      <c r="A16" s="3" t="s">
        <v>145</v>
      </c>
      <c r="B16" s="15" t="n">
        <f aca="false">IF(AND(AND(AND(ISNUMBER(B5),B5&gt;=0),AND(ISNUMBER(B6),B6&gt;=0)),OR(B7="Other",B7="MFS")),$B$10*Rates!B15,"Complete valid inputs")</f>
        <v>0</v>
      </c>
      <c r="C16" s="2" t="s">
        <v>143</v>
      </c>
      <c r="D16" s="2"/>
      <c r="E16" s="2"/>
      <c r="F16" s="2"/>
    </row>
    <row r="17" customFormat="false" ht="33.75" hidden="false" customHeight="true" outlineLevel="0" collapsed="false">
      <c r="A17" s="3" t="s">
        <v>146</v>
      </c>
      <c r="B17" s="15" t="n">
        <f aca="false">IF(AND(AND(AND(ISNUMBER(B5),B5&gt;=0),AND(ISNUMBER(B6),B6&gt;=0)),OR(B7="Other",B7="MFS")),$B$10*Rates!B16,"Complete valid inputs")</f>
        <v>1500</v>
      </c>
      <c r="C17" s="2" t="s">
        <v>143</v>
      </c>
      <c r="D17" s="2"/>
      <c r="E17" s="2"/>
      <c r="F17" s="2"/>
    </row>
    <row r="18" customFormat="false" ht="15" hidden="false" customHeight="false" outlineLevel="0" collapsed="false">
      <c r="A18" s="3"/>
      <c r="B18" s="4"/>
      <c r="C18" s="5"/>
      <c r="D18" s="5"/>
      <c r="E18" s="5"/>
      <c r="F18" s="5"/>
    </row>
    <row r="19" customFormat="false" ht="34.5" hidden="false" customHeight="true" outlineLevel="0" collapsed="false">
      <c r="A19" s="6" t="s">
        <v>147</v>
      </c>
      <c r="B19" s="6"/>
      <c r="C19" s="6"/>
      <c r="D19" s="6"/>
      <c r="E19" s="6"/>
      <c r="F19" s="6"/>
    </row>
    <row r="20" customFormat="false" ht="34.5" hidden="false" customHeight="true" outlineLevel="0" collapsed="false">
      <c r="A20" s="6" t="s">
        <v>148</v>
      </c>
      <c r="B20" s="6"/>
      <c r="C20" s="6"/>
      <c r="D20" s="6"/>
      <c r="E20" s="6"/>
      <c r="F20" s="6"/>
    </row>
  </sheetData>
  <mergeCells count="13">
    <mergeCell ref="A1:F1"/>
    <mergeCell ref="A2:F3"/>
    <mergeCell ref="C5:F5"/>
    <mergeCell ref="C6:F6"/>
    <mergeCell ref="C7:F7"/>
    <mergeCell ref="C10:F10"/>
    <mergeCell ref="C11:F11"/>
    <mergeCell ref="C14:F14"/>
    <mergeCell ref="C15:F15"/>
    <mergeCell ref="C16:F16"/>
    <mergeCell ref="C17:F17"/>
    <mergeCell ref="A19:F19"/>
    <mergeCell ref="A20:F20"/>
  </mergeCells>
  <dataValidations count="2">
    <dataValidation allowBlank="false" error="Check the cell note and use fictional values." errorStyle="stop" errorTitle="Use a number in the allowed range" operator="between" showDropDown="false" showErrorMessage="true" showInputMessage="false" sqref="B5:B6" type="decimal">
      <formula1>0</formula1>
      <formula2>1000000000</formula2>
    </dataValidation>
    <dataValidation allowBlank="false" error="Choose a listed option." errorStyle="stop" operator="between" showDropDown="false" showErrorMessage="true" showInputMessage="false" sqref="B7" type="list">
      <formula1>"Other,MFS"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&amp;CArc Ledger | Teaching illustration | 2026&amp;RPage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3"/>
    <col collapsed="false" customWidth="true" hidden="false" outlineLevel="0" max="2" min="2" style="0" width="22"/>
    <col collapsed="false" customWidth="true" hidden="false" outlineLevel="0" max="3" min="3" style="0" width="20"/>
    <col collapsed="false" customWidth="true" hidden="false" outlineLevel="0" max="5" min="4" style="0" width="23"/>
    <col collapsed="false" customWidth="true" hidden="false" outlineLevel="0" max="6" min="6" style="0" width="18"/>
  </cols>
  <sheetData>
    <row r="1" customFormat="false" ht="37.5" hidden="false" customHeight="true" outlineLevel="0" collapsed="false">
      <c r="A1" s="1" t="s">
        <v>149</v>
      </c>
      <c r="B1" s="1"/>
      <c r="C1" s="1"/>
      <c r="D1" s="1"/>
      <c r="E1" s="1"/>
      <c r="F1" s="1"/>
    </row>
    <row r="2" customFormat="false" ht="24.75" hidden="false" customHeight="true" outlineLevel="0" collapsed="false">
      <c r="A2" s="2" t="s">
        <v>150</v>
      </c>
      <c r="B2" s="2"/>
      <c r="C2" s="2"/>
      <c r="D2" s="2"/>
      <c r="E2" s="2"/>
      <c r="F2" s="2"/>
    </row>
    <row r="3" customFormat="false" ht="19.5" hidden="false" customHeight="true" outlineLevel="0" collapsed="false">
      <c r="A3" s="2"/>
      <c r="B3" s="2"/>
      <c r="C3" s="2"/>
      <c r="D3" s="2"/>
      <c r="E3" s="2"/>
      <c r="F3" s="2"/>
    </row>
    <row r="4" customFormat="false" ht="15" hidden="false" customHeight="false" outlineLevel="0" collapsed="false">
      <c r="A4" s="3"/>
      <c r="B4" s="4"/>
      <c r="C4" s="5"/>
      <c r="D4" s="5"/>
      <c r="E4" s="5"/>
      <c r="F4" s="5"/>
    </row>
    <row r="5" customFormat="false" ht="15" hidden="false" customHeight="false" outlineLevel="0" collapsed="false">
      <c r="A5" s="19" t="s">
        <v>151</v>
      </c>
      <c r="B5" s="19" t="s">
        <v>152</v>
      </c>
      <c r="C5" s="20" t="s">
        <v>153</v>
      </c>
      <c r="D5" s="20" t="s">
        <v>154</v>
      </c>
      <c r="E5" s="20" t="s">
        <v>155</v>
      </c>
      <c r="F5" s="20" t="s">
        <v>156</v>
      </c>
    </row>
    <row r="6" customFormat="false" ht="27.75" hidden="false" customHeight="true" outlineLevel="0" collapsed="false">
      <c r="A6" s="21"/>
      <c r="B6" s="22"/>
      <c r="C6" s="23"/>
      <c r="D6" s="23"/>
      <c r="E6" s="24"/>
      <c r="F6" s="23"/>
    </row>
    <row r="7" customFormat="false" ht="27.75" hidden="false" customHeight="true" outlineLevel="0" collapsed="false">
      <c r="A7" s="25"/>
      <c r="B7" s="26"/>
      <c r="C7" s="27"/>
      <c r="D7" s="27"/>
      <c r="E7" s="28"/>
      <c r="F7" s="27"/>
    </row>
    <row r="8" customFormat="false" ht="27.75" hidden="false" customHeight="true" outlineLevel="0" collapsed="false">
      <c r="A8" s="21"/>
      <c r="B8" s="22"/>
      <c r="C8" s="23"/>
      <c r="D8" s="23"/>
      <c r="E8" s="24"/>
      <c r="F8" s="23"/>
    </row>
    <row r="9" customFormat="false" ht="27.75" hidden="false" customHeight="true" outlineLevel="0" collapsed="false">
      <c r="A9" s="25"/>
      <c r="B9" s="26"/>
      <c r="C9" s="27"/>
      <c r="D9" s="27"/>
      <c r="E9" s="28"/>
      <c r="F9" s="27"/>
    </row>
    <row r="10" customFormat="false" ht="27.75" hidden="false" customHeight="true" outlineLevel="0" collapsed="false">
      <c r="A10" s="21"/>
      <c r="B10" s="22"/>
      <c r="C10" s="23"/>
      <c r="D10" s="23"/>
      <c r="E10" s="24"/>
      <c r="F10" s="23"/>
    </row>
    <row r="11" customFormat="false" ht="27.75" hidden="false" customHeight="true" outlineLevel="0" collapsed="false">
      <c r="A11" s="25"/>
      <c r="B11" s="26"/>
      <c r="C11" s="27"/>
      <c r="D11" s="27"/>
      <c r="E11" s="28"/>
      <c r="F11" s="27"/>
    </row>
    <row r="12" customFormat="false" ht="27.75" hidden="false" customHeight="true" outlineLevel="0" collapsed="false">
      <c r="A12" s="21"/>
      <c r="B12" s="22"/>
      <c r="C12" s="23"/>
      <c r="D12" s="23"/>
      <c r="E12" s="24"/>
      <c r="F12" s="23"/>
    </row>
    <row r="13" customFormat="false" ht="27.75" hidden="false" customHeight="true" outlineLevel="0" collapsed="false">
      <c r="A13" s="25"/>
      <c r="B13" s="26"/>
      <c r="C13" s="27"/>
      <c r="D13" s="27"/>
      <c r="E13" s="28"/>
      <c r="F13" s="27"/>
    </row>
    <row r="14" customFormat="false" ht="27.75" hidden="false" customHeight="true" outlineLevel="0" collapsed="false">
      <c r="A14" s="21"/>
      <c r="B14" s="22"/>
      <c r="C14" s="23"/>
      <c r="D14" s="23"/>
      <c r="E14" s="24"/>
      <c r="F14" s="23"/>
    </row>
    <row r="15" customFormat="false" ht="27.75" hidden="false" customHeight="true" outlineLevel="0" collapsed="false">
      <c r="A15" s="25"/>
      <c r="B15" s="26"/>
      <c r="C15" s="27"/>
      <c r="D15" s="27"/>
      <c r="E15" s="28"/>
      <c r="F15" s="27"/>
    </row>
    <row r="16" customFormat="false" ht="27.75" hidden="false" customHeight="true" outlineLevel="0" collapsed="false">
      <c r="A16" s="21"/>
      <c r="B16" s="22"/>
      <c r="C16" s="23"/>
      <c r="D16" s="23"/>
      <c r="E16" s="24"/>
      <c r="F16" s="23"/>
    </row>
    <row r="17" customFormat="false" ht="27.75" hidden="false" customHeight="true" outlineLevel="0" collapsed="false">
      <c r="A17" s="25"/>
      <c r="B17" s="26"/>
      <c r="C17" s="27"/>
      <c r="D17" s="27"/>
      <c r="E17" s="28"/>
      <c r="F17" s="27"/>
    </row>
    <row r="18" customFormat="false" ht="27.75" hidden="false" customHeight="true" outlineLevel="0" collapsed="false">
      <c r="A18" s="21"/>
      <c r="B18" s="22"/>
      <c r="C18" s="23"/>
      <c r="D18" s="23"/>
      <c r="E18" s="24"/>
      <c r="F18" s="23"/>
    </row>
    <row r="19" customFormat="false" ht="27.75" hidden="false" customHeight="true" outlineLevel="0" collapsed="false">
      <c r="A19" s="25"/>
      <c r="B19" s="26"/>
      <c r="C19" s="27"/>
      <c r="D19" s="27"/>
      <c r="E19" s="28"/>
      <c r="F19" s="27"/>
    </row>
    <row r="20" customFormat="false" ht="27.75" hidden="false" customHeight="true" outlineLevel="0" collapsed="false">
      <c r="A20" s="21"/>
      <c r="B20" s="22"/>
      <c r="C20" s="23"/>
      <c r="D20" s="23"/>
      <c r="E20" s="24"/>
      <c r="F20" s="23"/>
    </row>
    <row r="21" customFormat="false" ht="27.75" hidden="false" customHeight="true" outlineLevel="0" collapsed="false">
      <c r="A21" s="25"/>
      <c r="B21" s="26"/>
      <c r="C21" s="27"/>
      <c r="D21" s="27"/>
      <c r="E21" s="28"/>
      <c r="F21" s="27"/>
    </row>
    <row r="22" customFormat="false" ht="27.75" hidden="false" customHeight="true" outlineLevel="0" collapsed="false">
      <c r="A22" s="21"/>
      <c r="B22" s="22"/>
      <c r="C22" s="23"/>
      <c r="D22" s="23"/>
      <c r="E22" s="24"/>
      <c r="F22" s="23"/>
    </row>
    <row r="23" customFormat="false" ht="27.75" hidden="false" customHeight="true" outlineLevel="0" collapsed="false">
      <c r="A23" s="25"/>
      <c r="B23" s="26"/>
      <c r="C23" s="27"/>
      <c r="D23" s="27"/>
      <c r="E23" s="28"/>
      <c r="F23" s="27"/>
    </row>
    <row r="24" customFormat="false" ht="27.75" hidden="false" customHeight="true" outlineLevel="0" collapsed="false">
      <c r="A24" s="21"/>
      <c r="B24" s="22"/>
      <c r="C24" s="23"/>
      <c r="D24" s="23"/>
      <c r="E24" s="24"/>
      <c r="F24" s="23"/>
    </row>
    <row r="25" customFormat="false" ht="27.75" hidden="false" customHeight="true" outlineLevel="0" collapsed="false">
      <c r="A25" s="25"/>
      <c r="B25" s="26"/>
      <c r="C25" s="27"/>
      <c r="D25" s="27"/>
      <c r="E25" s="28"/>
      <c r="F25" s="27"/>
    </row>
  </sheetData>
  <autoFilter ref="A5:F25"/>
  <mergeCells count="2">
    <mergeCell ref="A1:F1"/>
    <mergeCell ref="A2:F3"/>
  </mergeCells>
  <dataValidations count="1">
    <dataValidation allowBlank="false" error="Choose a listed option." errorStyle="stop" operator="between" showDropDown="false" showErrorMessage="true" showInputMessage="false" sqref="F6:F25" type="list">
      <formula1>"Received,Missing,Needs explanation,Reconciled"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&amp;CArc Ledger | Teaching illustration | 2026&amp;RPage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2026-09-13T16:49:35Z</dcterms:created>
  <dc:creator>openpyxl</dc:creator>
  <dc:description/>
  <dc:language>en-US</dc:language>
  <cp:lastModifiedBy/>
  <dcterms:modified xsi:type="dcterms:W3CDTF">2026-09-13T16:49:35Z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